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fcces.sharepoint.com/sites/SerGen/mobiliario/Documentos compartidos/"/>
    </mc:Choice>
  </mc:AlternateContent>
  <xr:revisionPtr revIDLastSave="791" documentId="8_{9381ABAC-09C4-4009-9504-87D7FF6166EC}" xr6:coauthVersionLast="47" xr6:coauthVersionMax="47" xr10:uidLastSave="{103256BC-67F8-454F-B001-DD2FF6EFC2E0}"/>
  <bookViews>
    <workbookView xWindow="-120" yWindow="-120" windowWidth="29040" windowHeight="15720" activeTab="2" xr2:uid="{00000000-000D-0000-FFFF-FFFF00000000}"/>
  </bookViews>
  <sheets>
    <sheet name="plantilla" sheetId="3" r:id="rId1"/>
    <sheet name="detalle" sheetId="4" r:id="rId2"/>
    <sheet name="precios"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3" l="1"/>
  <c r="F49" i="3"/>
  <c r="F50" i="3"/>
  <c r="F51" i="3"/>
  <c r="F52" i="3"/>
  <c r="F53" i="3"/>
  <c r="F54" i="3"/>
  <c r="F55" i="3"/>
  <c r="F56" i="3"/>
  <c r="F57" i="3"/>
  <c r="F58" i="3"/>
  <c r="F59" i="3"/>
  <c r="F60" i="3"/>
  <c r="F61" i="3"/>
  <c r="F62" i="3"/>
  <c r="F63" i="3"/>
  <c r="F64" i="3"/>
  <c r="F65" i="3"/>
  <c r="F66" i="3"/>
  <c r="F67" i="3"/>
  <c r="AN2" i="4" l="1"/>
  <c r="AC2" i="4" s="1"/>
  <c r="AN3" i="4"/>
  <c r="AC3" i="4" s="1"/>
  <c r="AN4" i="4"/>
  <c r="AC4" i="4" s="1"/>
  <c r="AN5" i="4"/>
  <c r="AC5" i="4" s="1"/>
  <c r="J51" i="3" l="1"/>
  <c r="J52" i="3"/>
  <c r="J53" i="3"/>
  <c r="J54" i="3"/>
  <c r="J55" i="3"/>
  <c r="J56" i="3"/>
  <c r="J57" i="3"/>
  <c r="J58" i="3"/>
  <c r="J59" i="3"/>
  <c r="J60" i="3"/>
  <c r="J61" i="3"/>
  <c r="J62" i="3"/>
  <c r="J63" i="3"/>
  <c r="J64" i="3"/>
  <c r="J65" i="3"/>
  <c r="J66" i="3"/>
  <c r="J67" i="3"/>
  <c r="C57" i="3"/>
  <c r="E57" i="3"/>
  <c r="G57" i="3"/>
  <c r="H57" i="3" s="1"/>
  <c r="C58" i="3"/>
  <c r="E58" i="3"/>
  <c r="G58" i="3"/>
  <c r="H58" i="3" s="1"/>
  <c r="C59" i="3"/>
  <c r="E59" i="3"/>
  <c r="G59" i="3"/>
  <c r="H59" i="3" s="1"/>
  <c r="C60" i="3"/>
  <c r="E60" i="3"/>
  <c r="G60" i="3"/>
  <c r="H60" i="3" s="1"/>
  <c r="C61" i="3"/>
  <c r="E61" i="3"/>
  <c r="G61" i="3"/>
  <c r="H61" i="3" s="1"/>
  <c r="C62" i="3"/>
  <c r="E62" i="3"/>
  <c r="G62" i="3"/>
  <c r="H62" i="3" s="1"/>
  <c r="J50" i="3"/>
  <c r="C51" i="3"/>
  <c r="C52" i="3"/>
  <c r="C53" i="3"/>
  <c r="C54" i="3"/>
  <c r="C55" i="3"/>
  <c r="C56" i="3"/>
  <c r="C63" i="3"/>
  <c r="C64" i="3"/>
  <c r="C65" i="3"/>
  <c r="C66" i="3"/>
  <c r="C67" i="3"/>
  <c r="G49" i="3"/>
  <c r="H49" i="3" s="1"/>
  <c r="G50" i="3"/>
  <c r="H50" i="3" s="1"/>
  <c r="G51" i="3"/>
  <c r="G52" i="3"/>
  <c r="G53" i="3"/>
  <c r="G54" i="3"/>
  <c r="G55" i="3"/>
  <c r="G56" i="3"/>
  <c r="G63" i="3"/>
  <c r="G64" i="3"/>
  <c r="G65" i="3"/>
  <c r="G66" i="3"/>
  <c r="G67" i="3"/>
  <c r="E49" i="3" l="1"/>
  <c r="P5" i="4" l="1"/>
  <c r="P4" i="4"/>
  <c r="P3" i="4"/>
  <c r="P2" i="4"/>
  <c r="H51" i="3"/>
  <c r="H52" i="3"/>
  <c r="H53" i="3"/>
  <c r="H54" i="3"/>
  <c r="H55" i="3"/>
  <c r="H56" i="3"/>
  <c r="H63" i="3"/>
  <c r="H64" i="3"/>
  <c r="H65" i="3"/>
  <c r="H66" i="3"/>
  <c r="H67" i="3"/>
  <c r="A2" i="4" l="1"/>
  <c r="A3" i="4"/>
  <c r="A4" i="4"/>
  <c r="A5" i="4"/>
  <c r="B2" i="4"/>
  <c r="B3" i="4"/>
  <c r="B4" i="4"/>
  <c r="B5" i="4"/>
  <c r="AH5" i="4" l="1"/>
  <c r="AG5" i="4"/>
  <c r="AF5" i="4"/>
  <c r="AL5" i="4" s="1"/>
  <c r="AD5" i="4"/>
  <c r="AA5" i="4"/>
  <c r="Z5" i="4"/>
  <c r="Y5" i="4"/>
  <c r="X5" i="4"/>
  <c r="W5" i="4"/>
  <c r="V5" i="4"/>
  <c r="U5" i="4"/>
  <c r="T5" i="4"/>
  <c r="S5" i="4"/>
  <c r="R5" i="4"/>
  <c r="Q5" i="4"/>
  <c r="O5" i="4"/>
  <c r="N5" i="4"/>
  <c r="M5" i="4"/>
  <c r="L5" i="4"/>
  <c r="K5" i="4"/>
  <c r="J5" i="4"/>
  <c r="I5" i="4"/>
  <c r="H5" i="4"/>
  <c r="G5" i="4"/>
  <c r="F5" i="4"/>
  <c r="E5" i="4"/>
  <c r="D5" i="4"/>
  <c r="C5" i="4"/>
  <c r="AH4" i="4"/>
  <c r="AG4" i="4"/>
  <c r="AF4" i="4"/>
  <c r="AL4" i="4" s="1"/>
  <c r="AD4" i="4"/>
  <c r="AA4" i="4"/>
  <c r="Z4" i="4"/>
  <c r="Y4" i="4"/>
  <c r="X4" i="4"/>
  <c r="W4" i="4"/>
  <c r="V4" i="4"/>
  <c r="U4" i="4"/>
  <c r="T4" i="4"/>
  <c r="S4" i="4"/>
  <c r="R4" i="4"/>
  <c r="Q4" i="4"/>
  <c r="O4" i="4"/>
  <c r="N4" i="4"/>
  <c r="M4" i="4"/>
  <c r="L4" i="4"/>
  <c r="K4" i="4"/>
  <c r="J4" i="4"/>
  <c r="I4" i="4"/>
  <c r="H4" i="4"/>
  <c r="G4" i="4"/>
  <c r="F4" i="4"/>
  <c r="E4" i="4"/>
  <c r="D4" i="4"/>
  <c r="C4" i="4"/>
  <c r="AH3" i="4"/>
  <c r="AG3" i="4"/>
  <c r="AF3" i="4"/>
  <c r="AL3" i="4" s="1"/>
  <c r="AD3" i="4"/>
  <c r="AA3" i="4"/>
  <c r="Z3" i="4"/>
  <c r="Y3" i="4"/>
  <c r="X3" i="4"/>
  <c r="W3" i="4"/>
  <c r="V3" i="4"/>
  <c r="U3" i="4"/>
  <c r="T3" i="4"/>
  <c r="S3" i="4"/>
  <c r="R3" i="4"/>
  <c r="Q3" i="4"/>
  <c r="O3" i="4"/>
  <c r="N3" i="4"/>
  <c r="M3" i="4"/>
  <c r="L3" i="4"/>
  <c r="K3" i="4"/>
  <c r="J3" i="4"/>
  <c r="I3" i="4"/>
  <c r="H3" i="4"/>
  <c r="G3" i="4"/>
  <c r="F3" i="4"/>
  <c r="E3" i="4"/>
  <c r="D3" i="4"/>
  <c r="C3" i="4"/>
  <c r="Q2" i="4"/>
  <c r="H2" i="4"/>
  <c r="I2" i="4"/>
  <c r="AH2" i="4"/>
  <c r="AG2" i="4"/>
  <c r="AF2" i="4"/>
  <c r="AL2" i="4" s="1"/>
  <c r="AD2" i="4"/>
  <c r="AA2" i="4"/>
  <c r="Z2" i="4"/>
  <c r="Y2" i="4"/>
  <c r="X2" i="4"/>
  <c r="W2" i="4"/>
  <c r="V2" i="4"/>
  <c r="U2" i="4"/>
  <c r="T2" i="4"/>
  <c r="S2" i="4"/>
  <c r="R2" i="4"/>
  <c r="O2" i="4"/>
  <c r="N2" i="4"/>
  <c r="M2" i="4"/>
  <c r="L2" i="4"/>
  <c r="K2" i="4"/>
  <c r="J2" i="4"/>
  <c r="G2" i="4"/>
  <c r="F2" i="4"/>
  <c r="E2" i="4"/>
  <c r="D2" i="4"/>
  <c r="C2" i="4"/>
  <c r="AI4" i="4" l="1"/>
  <c r="AI3" i="4"/>
  <c r="AJ3" i="4"/>
  <c r="AM3" i="4" s="1"/>
  <c r="AI2" i="4"/>
  <c r="H46" i="3"/>
  <c r="AI5" i="4"/>
  <c r="AJ5" i="4"/>
  <c r="AM5" i="4" s="1"/>
  <c r="AJ2" i="4" l="1"/>
  <c r="AM2" i="4" s="1"/>
  <c r="AJ4" i="4"/>
  <c r="AM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Sanchez Leon, Esther</author>
  </authors>
  <commentList>
    <comment ref="C12" authorId="0" shapeId="0" xr:uid="{82E37D4F-050F-4449-BB88-ED681A120DF1}">
      <text>
        <r>
          <rPr>
            <b/>
            <sz val="9"/>
            <color indexed="81"/>
            <rFont val="Tahoma"/>
            <family val="2"/>
          </rPr>
          <t xml:space="preserve">Mobiliar ofertaba 1000*800
</t>
        </r>
      </text>
    </comment>
    <comment ref="C17" authorId="0" shapeId="0" xr:uid="{86503F67-A29A-4541-B00D-F70CE83D045B}">
      <text>
        <r>
          <rPr>
            <b/>
            <sz val="9"/>
            <color indexed="81"/>
            <rFont val="Tahoma"/>
            <family val="2"/>
          </rPr>
          <t xml:space="preserve">Mobiliar ofertaba 1000*800
</t>
        </r>
      </text>
    </comment>
    <comment ref="C28" authorId="0" shapeId="0" xr:uid="{C00DC880-E80E-4BC4-BAAA-722DD45DB490}">
      <text>
        <r>
          <rPr>
            <b/>
            <sz val="9"/>
            <color indexed="81"/>
            <rFont val="Tahoma"/>
            <family val="2"/>
          </rPr>
          <t xml:space="preserve">Determiniar que medida teníamos con MOBILIAR
</t>
        </r>
      </text>
    </comment>
    <comment ref="C46" authorId="0" shapeId="0" xr:uid="{BA2BB23E-C8BD-4F7B-9AEB-125EA0ED68CC}">
      <text>
        <r>
          <rPr>
            <b/>
            <sz val="9"/>
            <color indexed="81"/>
            <rFont val="Tahoma"/>
            <family val="2"/>
          </rPr>
          <t xml:space="preserve">Mobiliar nos ofertaba 2400*800
</t>
        </r>
      </text>
    </comment>
    <comment ref="C54" authorId="0" shapeId="0" xr:uid="{710AADC4-7F4C-4D23-A31E-5AE1CDF796E6}">
      <text>
        <r>
          <rPr>
            <b/>
            <sz val="9"/>
            <color indexed="81"/>
            <rFont val="Tahoma"/>
            <family val="2"/>
          </rPr>
          <t xml:space="preserve">Mobiliar ofertaba 3600*1600
</t>
        </r>
      </text>
    </comment>
    <comment ref="C55" authorId="0" shapeId="0" xr:uid="{D77846D7-831D-4872-961A-44C33DB0FF59}">
      <text>
        <r>
          <rPr>
            <b/>
            <sz val="9"/>
            <color indexed="81"/>
            <rFont val="Tahoma"/>
            <family val="2"/>
          </rPr>
          <t xml:space="preserve">Mobiliar ofertaba 4200*1600
</t>
        </r>
      </text>
    </comment>
    <comment ref="C100" authorId="0" shapeId="0" xr:uid="{CB827D1E-F91C-484B-AAF1-4A845558B3F5}">
      <text>
        <r>
          <rPr>
            <b/>
            <sz val="9"/>
            <color indexed="81"/>
            <rFont val="Tahoma"/>
            <family val="2"/>
          </rPr>
          <t xml:space="preserve">Mobiliar ofertaba 1000*1900*800/900
</t>
        </r>
      </text>
    </comment>
    <comment ref="G112" authorId="0" shapeId="0" xr:uid="{D6974B95-1BE9-4276-9996-C7D6D1FC8BDD}">
      <text>
        <r>
          <rPr>
            <b/>
            <sz val="9"/>
            <color indexed="81"/>
            <rFont val="Tahoma"/>
            <family val="2"/>
          </rPr>
          <t xml:space="preserve">Antes la teníamos en medidas 1840*840*740
</t>
        </r>
        <r>
          <rPr>
            <sz val="9"/>
            <color indexed="81"/>
            <rFont val="Tahoma"/>
            <family val="2"/>
          </rPr>
          <t xml:space="preserve">
</t>
        </r>
      </text>
    </comment>
    <comment ref="C119" authorId="0" shapeId="0" xr:uid="{4829FC0B-2388-4055-B1EF-89E6DE3640F3}">
      <text>
        <r>
          <rPr>
            <b/>
            <sz val="9"/>
            <color indexed="81"/>
            <rFont val="Tahoma"/>
            <family val="2"/>
          </rPr>
          <t xml:space="preserve">Mobiliar ofertaba medidas 900*420*1960
</t>
        </r>
      </text>
    </comment>
    <comment ref="C121" authorId="0" shapeId="0" xr:uid="{E35DF57B-F430-44C3-8907-60B82DEC1C85}">
      <text>
        <r>
          <rPr>
            <b/>
            <sz val="9"/>
            <color indexed="81"/>
            <rFont val="Tahoma"/>
            <family val="2"/>
          </rPr>
          <t xml:space="preserve">Mobiliar oferta 900*420*1960
</t>
        </r>
      </text>
    </comment>
    <comment ref="C123" authorId="0" shapeId="0" xr:uid="{D5AF5575-56CF-40E6-B271-34B13DA652BC}">
      <text>
        <r>
          <rPr>
            <b/>
            <sz val="9"/>
            <color indexed="81"/>
            <rFont val="Tahoma"/>
            <family val="2"/>
          </rPr>
          <t xml:space="preserve">Mobiliar ofertaba medidas 900*420*1960
</t>
        </r>
      </text>
    </comment>
    <comment ref="C125" authorId="0" shapeId="0" xr:uid="{089FD857-CE6C-48AD-A98F-CF64BDFB36B0}">
      <text>
        <r>
          <rPr>
            <b/>
            <sz val="9"/>
            <color indexed="81"/>
            <rFont val="Tahoma"/>
            <family val="2"/>
          </rPr>
          <t xml:space="preserve">900*420*1500
</t>
        </r>
      </text>
    </comment>
    <comment ref="C126" authorId="0" shapeId="0" xr:uid="{A26B18E0-7674-4BB8-9CA7-743F80E67173}">
      <text>
        <r>
          <rPr>
            <b/>
            <sz val="9"/>
            <color indexed="81"/>
            <rFont val="Tahoma"/>
            <family val="2"/>
          </rPr>
          <t xml:space="preserve">900*420*1500
</t>
        </r>
      </text>
    </comment>
    <comment ref="C127" authorId="0" shapeId="0" xr:uid="{91294059-CF13-4BF8-90F1-D472E25DABB7}">
      <text>
        <r>
          <rPr>
            <b/>
            <sz val="9"/>
            <color indexed="81"/>
            <rFont val="Tahoma"/>
            <family val="2"/>
          </rPr>
          <t xml:space="preserve">Mobiliar ofertaba 900*420*1500
</t>
        </r>
      </text>
    </comment>
    <comment ref="C128" authorId="0" shapeId="0" xr:uid="{9D5FA818-9ACF-450E-A6E7-5A6F9FEB94B7}">
      <text>
        <r>
          <rPr>
            <b/>
            <sz val="9"/>
            <color indexed="81"/>
            <rFont val="Tahoma"/>
            <family val="2"/>
          </rPr>
          <t xml:space="preserve">Mobiliar ofertaba 900*420*1500
</t>
        </r>
      </text>
    </comment>
    <comment ref="C129" authorId="0" shapeId="0" xr:uid="{00D02446-F7A1-46C3-A31F-583F6A463087}">
      <text>
        <r>
          <rPr>
            <b/>
            <sz val="9"/>
            <color indexed="81"/>
            <rFont val="Tahoma"/>
            <family val="2"/>
          </rPr>
          <t xml:space="preserve">Mobiliar 900*420*1500
</t>
        </r>
      </text>
    </comment>
    <comment ref="C130" authorId="0" shapeId="0" xr:uid="{9F729D75-5227-4B30-BE88-1E0477FCCC31}">
      <text>
        <r>
          <rPr>
            <b/>
            <sz val="9"/>
            <color indexed="81"/>
            <rFont val="Tahoma"/>
            <family val="2"/>
          </rPr>
          <t xml:space="preserve">Mobiliar 900*420*1500
</t>
        </r>
      </text>
    </comment>
    <comment ref="C131" authorId="0" shapeId="0" xr:uid="{EA583C94-3F81-4621-B1E7-C9AD23C9577F}">
      <text>
        <r>
          <rPr>
            <b/>
            <sz val="9"/>
            <color indexed="81"/>
            <rFont val="Tahoma"/>
            <family val="2"/>
          </rPr>
          <t xml:space="preserve">Mobiliar nos oferto las medidas 900*420*780
</t>
        </r>
      </text>
    </comment>
    <comment ref="C133" authorId="0" shapeId="0" xr:uid="{9752919A-28EC-410F-925E-45A95956013B}">
      <text>
        <r>
          <rPr>
            <b/>
            <sz val="9"/>
            <color indexed="81"/>
            <rFont val="Tahoma"/>
            <family val="2"/>
          </rPr>
          <t xml:space="preserve">Mobiliar ofertar 900*420*780
</t>
        </r>
      </text>
    </comment>
    <comment ref="C135" authorId="0" shapeId="0" xr:uid="{EA406AEF-BB82-4411-9631-670AFEA5E70A}">
      <text>
        <r>
          <rPr>
            <b/>
            <sz val="9"/>
            <color indexed="81"/>
            <rFont val="Tahoma"/>
            <family val="2"/>
          </rPr>
          <t xml:space="preserve">Mobiliar ofertaba 900*420*30
</t>
        </r>
      </text>
    </comment>
    <comment ref="C137" authorId="0" shapeId="0" xr:uid="{9A4126AA-94C4-4DA1-A7E7-B3C253FFA434}">
      <text>
        <r>
          <rPr>
            <sz val="9"/>
            <color indexed="81"/>
            <rFont val="Tahoma"/>
            <family val="2"/>
          </rPr>
          <t xml:space="preserve">Desconozco llas medidas que teníamos antes con Mobiliar 
</t>
        </r>
      </text>
    </comment>
    <comment ref="C138" authorId="0" shapeId="0" xr:uid="{481DF371-B7E8-4D14-A540-907B108EA29F}">
      <text>
        <r>
          <rPr>
            <sz val="9"/>
            <color indexed="81"/>
            <rFont val="Tahoma"/>
            <family val="2"/>
          </rPr>
          <t xml:space="preserve">Mobiliar tenía otras medidas: 900*420*1500
</t>
        </r>
      </text>
    </comment>
    <comment ref="C140" authorId="0" shapeId="0" xr:uid="{83C569F3-AFD1-4A18-A436-64E2C72254C3}">
      <text>
        <r>
          <rPr>
            <b/>
            <sz val="9"/>
            <color indexed="81"/>
            <rFont val="Tahoma"/>
            <family val="2"/>
          </rPr>
          <t xml:space="preserve">Mobiliar ofertaba otras medidas: 900*420*185
</t>
        </r>
        <r>
          <rPr>
            <sz val="9"/>
            <color indexed="81"/>
            <rFont val="Tahoma"/>
            <family val="2"/>
          </rPr>
          <t xml:space="preserve">
</t>
        </r>
      </text>
    </comment>
    <comment ref="C142" authorId="0" shapeId="0" xr:uid="{A637119D-1ECF-446E-8B06-31CADAB5CFD8}">
      <text>
        <r>
          <rPr>
            <b/>
            <sz val="9"/>
            <color indexed="81"/>
            <rFont val="Tahoma"/>
            <family val="2"/>
          </rPr>
          <t>Mobiliar ofertaba 
550*650*1327</t>
        </r>
      </text>
    </comment>
    <comment ref="C143" authorId="0" shapeId="0" xr:uid="{7585BAF3-1C6B-4F1A-BB09-B839F2964141}">
      <text>
        <r>
          <rPr>
            <b/>
            <sz val="9"/>
            <color indexed="81"/>
            <rFont val="Tahoma"/>
            <family val="2"/>
          </rPr>
          <t>Mobiliar ofertaba 
550*650*1327</t>
        </r>
      </text>
    </comment>
    <comment ref="C144" authorId="0" shapeId="0" xr:uid="{3ABBF29F-4D1B-4A3D-ADB0-89FB084C9EE3}">
      <text>
        <r>
          <rPr>
            <b/>
            <sz val="9"/>
            <color indexed="81"/>
            <rFont val="Tahoma"/>
            <family val="2"/>
          </rPr>
          <t xml:space="preserve">Mobiliar ofertaba 872*420*1356
</t>
        </r>
      </text>
    </comment>
    <comment ref="C145" authorId="0" shapeId="0" xr:uid="{2272A155-A413-4B3D-B4BA-3D00D37E4271}">
      <text>
        <r>
          <rPr>
            <b/>
            <sz val="9"/>
            <color indexed="81"/>
            <rFont val="Tahoma"/>
            <family val="2"/>
          </rPr>
          <t xml:space="preserve">Mobiliar ofertaba 872*420*1356
</t>
        </r>
      </text>
    </comment>
  </commentList>
</comments>
</file>

<file path=xl/sharedStrings.xml><?xml version="1.0" encoding="utf-8"?>
<sst xmlns="http://schemas.openxmlformats.org/spreadsheetml/2006/main" count="1084" uniqueCount="590">
  <si>
    <t>MOBILIARIO</t>
  </si>
  <si>
    <t>SOLICITUD DE SUMINISTRO</t>
  </si>
  <si>
    <t xml:space="preserve">AÑO: </t>
  </si>
  <si>
    <t>REFERENCIA:</t>
  </si>
  <si>
    <t>PROVEEDOR</t>
  </si>
  <si>
    <t>DATOS EMPRESA SOLICITANTE</t>
  </si>
  <si>
    <t>Área</t>
  </si>
  <si>
    <t>Empresa</t>
  </si>
  <si>
    <t>CIF</t>
  </si>
  <si>
    <r>
      <t xml:space="preserve">Cebe y División SAP </t>
    </r>
    <r>
      <rPr>
        <b/>
        <sz val="12"/>
        <color indexed="10"/>
        <rFont val="Arial"/>
        <family val="2"/>
      </rPr>
      <t>(campo obligatorio)</t>
    </r>
  </si>
  <si>
    <r>
      <t xml:space="preserve">Nº Pedido </t>
    </r>
    <r>
      <rPr>
        <b/>
        <sz val="12"/>
        <color indexed="10"/>
        <rFont val="Arial"/>
        <family val="2"/>
      </rPr>
      <t>(campo obligatorio)</t>
    </r>
  </si>
  <si>
    <t>Zona</t>
  </si>
  <si>
    <t>Delegación</t>
  </si>
  <si>
    <t>Dirección Postal</t>
  </si>
  <si>
    <r>
      <t xml:space="preserve">Responsable Solicitud </t>
    </r>
    <r>
      <rPr>
        <b/>
        <sz val="9"/>
        <rFont val="Arial"/>
        <family val="2"/>
      </rPr>
      <t>(Nombre y Apellidos)</t>
    </r>
  </si>
  <si>
    <t>Teléfono</t>
  </si>
  <si>
    <t>Dirección correo electrónico</t>
  </si>
  <si>
    <t>LUGAR DE SUMINISTRO</t>
  </si>
  <si>
    <t> </t>
  </si>
  <si>
    <t>Nº Sede</t>
  </si>
  <si>
    <t>Para buscar tu nº de sede</t>
  </si>
  <si>
    <t>http://sedes.fcc.es</t>
  </si>
  <si>
    <t>Clave: CL / AV / PG / LG</t>
  </si>
  <si>
    <t>Dirección:</t>
  </si>
  <si>
    <t xml:space="preserve">Código Postal </t>
  </si>
  <si>
    <t>Población</t>
  </si>
  <si>
    <t>Provincia</t>
  </si>
  <si>
    <r>
      <t xml:space="preserve">Persona de contacto </t>
    </r>
    <r>
      <rPr>
        <sz val="8"/>
        <rFont val="Arial"/>
        <family val="2"/>
      </rPr>
      <t>(Nombre y apellidos)</t>
    </r>
  </si>
  <si>
    <t>AUTORIZADO POR</t>
  </si>
  <si>
    <t>Nombre y Apellidos:</t>
  </si>
  <si>
    <t>Cargo:</t>
  </si>
  <si>
    <t>Esta ficha se rige por el Manual de Normas Generales. Sección 30 Inversiones. Capítulo 40.- Adquisición de otros bienes de Inmovilizado</t>
  </si>
  <si>
    <t>Zona donde se va a suministrar el material</t>
  </si>
  <si>
    <t>MATERIAL</t>
  </si>
  <si>
    <t>MEDICIÓN M2</t>
  </si>
  <si>
    <t>PRECIO</t>
  </si>
  <si>
    <t>IMPORTE</t>
  </si>
  <si>
    <t>ID</t>
  </si>
  <si>
    <t>ARTICULO</t>
  </si>
  <si>
    <t>UNIDADES</t>
  </si>
  <si>
    <t>MEDIDAS</t>
  </si>
  <si>
    <t>COLOR</t>
  </si>
  <si>
    <t>PEDIDO</t>
  </si>
  <si>
    <t>SOLICITUD</t>
  </si>
  <si>
    <t>AÑO</t>
  </si>
  <si>
    <t>FECHA</t>
  </si>
  <si>
    <t>AREA</t>
  </si>
  <si>
    <t>EMPRESA</t>
  </si>
  <si>
    <t>CEBE</t>
  </si>
  <si>
    <t>ZONA</t>
  </si>
  <si>
    <t>DELEGACION</t>
  </si>
  <si>
    <t>DIRECCION</t>
  </si>
  <si>
    <t>RESPONSABLE</t>
  </si>
  <si>
    <t>TELEFONO</t>
  </si>
  <si>
    <t>EMAIL</t>
  </si>
  <si>
    <t>SEDE</t>
  </si>
  <si>
    <t>CLAVE</t>
  </si>
  <si>
    <t>DIRECCION2</t>
  </si>
  <si>
    <t>CODIGO POSTAL</t>
  </si>
  <si>
    <t>POBLACION</t>
  </si>
  <si>
    <t>PROVINCIA</t>
  </si>
  <si>
    <t>CONTACTO2</t>
  </si>
  <si>
    <t>TELEFONO2</t>
  </si>
  <si>
    <t>EMAIL2</t>
  </si>
  <si>
    <t>AUTORIZADOR</t>
  </si>
  <si>
    <t>CARGO</t>
  </si>
  <si>
    <t>FECHA AUTORIZACION</t>
  </si>
  <si>
    <t>NOMBRE</t>
  </si>
  <si>
    <t>DETALLE</t>
  </si>
  <si>
    <t>PRECIO UD</t>
  </si>
  <si>
    <t>PRECIO FCC</t>
  </si>
  <si>
    <t>IMPORTE FCC</t>
  </si>
  <si>
    <t>TOTAL COMPRA</t>
  </si>
  <si>
    <t>ID ARTICULO</t>
  </si>
  <si>
    <r>
      <t>Responsable recepción factura (</t>
    </r>
    <r>
      <rPr>
        <b/>
        <sz val="12"/>
        <color rgb="FFFF0000"/>
        <rFont val="Arial"/>
        <family val="2"/>
      </rPr>
      <t>obligatorio)</t>
    </r>
  </si>
  <si>
    <r>
      <t xml:space="preserve">Correo electrónico recepción factura </t>
    </r>
    <r>
      <rPr>
        <b/>
        <sz val="12"/>
        <color rgb="FFFF0000"/>
        <rFont val="Arial"/>
        <family val="2"/>
      </rPr>
      <t>(obligatorio)</t>
    </r>
  </si>
  <si>
    <t>Responsable facturacion</t>
  </si>
  <si>
    <t>CON MONTAJE</t>
  </si>
  <si>
    <t>SIN MONTAJE</t>
  </si>
  <si>
    <t>Indicar CON  o SIN montaje</t>
  </si>
  <si>
    <t>CARACTERISTICAS DEL ARTICULO</t>
  </si>
  <si>
    <t xml:space="preserve">BALEARES.- Pedido mínimo: 400€. Solo se realiza el suministro de material sin montaje, el montaje tendrá que hacerse con personal propio o proveedor de la zona.
</t>
  </si>
  <si>
    <t>CANARIAS.- Pedido mínimo:1.100€. Solo se realiza el suministro de material sin montaje, el montaje tendrá que hacerse con personal propio o proveedor de la zona.</t>
  </si>
  <si>
    <t>RESTO.- no hay pedido mínimo, y se puede solicitar CON o SIN montaje</t>
  </si>
  <si>
    <t>ME04</t>
  </si>
  <si>
    <t>ME03</t>
  </si>
  <si>
    <t>ME02</t>
  </si>
  <si>
    <t>ME01</t>
  </si>
  <si>
    <t>ME15</t>
  </si>
  <si>
    <t>ME11</t>
  </si>
  <si>
    <t>ME10</t>
  </si>
  <si>
    <t>ME09</t>
  </si>
  <si>
    <t>ME08</t>
  </si>
  <si>
    <t>ME06</t>
  </si>
  <si>
    <t>1200x600mm</t>
  </si>
  <si>
    <t>1200x800mm</t>
  </si>
  <si>
    <t>1400x800mm</t>
  </si>
  <si>
    <t>1600x800mm</t>
  </si>
  <si>
    <t>1800x800mm</t>
  </si>
  <si>
    <t>1000x600mm</t>
  </si>
  <si>
    <t>ME16</t>
  </si>
  <si>
    <t>ME55</t>
  </si>
  <si>
    <t>1400mm</t>
  </si>
  <si>
    <t>2940</t>
  </si>
  <si>
    <t>2941</t>
  </si>
  <si>
    <t>2942</t>
  </si>
  <si>
    <t>1600mm</t>
  </si>
  <si>
    <t>1800mm</t>
  </si>
  <si>
    <t>1200mm</t>
  </si>
  <si>
    <t>ME41</t>
  </si>
  <si>
    <t>2903IE01</t>
  </si>
  <si>
    <t>700x450mm</t>
  </si>
  <si>
    <t>1360x450mm</t>
  </si>
  <si>
    <t>2000AA01V24</t>
  </si>
  <si>
    <t>2001AA01V24</t>
  </si>
  <si>
    <t>2002AA01V24</t>
  </si>
  <si>
    <t>2003AA01V24</t>
  </si>
  <si>
    <t>2000AW04V24</t>
  </si>
  <si>
    <t>2001AW04V24</t>
  </si>
  <si>
    <t>2002AW04V24</t>
  </si>
  <si>
    <t>2003AW04V24</t>
  </si>
  <si>
    <t>HAYA</t>
  </si>
  <si>
    <t>BLANCO</t>
  </si>
  <si>
    <t>2102AA01V24</t>
  </si>
  <si>
    <t>2102AW04V24</t>
  </si>
  <si>
    <t>FCC</t>
  </si>
  <si>
    <t>2000AD01</t>
  </si>
  <si>
    <t>2006AD01</t>
  </si>
  <si>
    <t>2001AD01</t>
  </si>
  <si>
    <t>2002AD01</t>
  </si>
  <si>
    <t>2003AD01</t>
  </si>
  <si>
    <t>2000AD04</t>
  </si>
  <si>
    <t>2006AD04</t>
  </si>
  <si>
    <t>2001AD04</t>
  </si>
  <si>
    <t>2002AD04</t>
  </si>
  <si>
    <t>2003AD04</t>
  </si>
  <si>
    <t>TABLERO HAYA Y PATAS GRIS</t>
  </si>
  <si>
    <t>TABLERO BLANCO Y PATAS GRIS</t>
  </si>
  <si>
    <t>2107AD01</t>
  </si>
  <si>
    <t>2107AD04</t>
  </si>
  <si>
    <t>2939</t>
  </si>
  <si>
    <t>GRIS</t>
  </si>
  <si>
    <t>2905IE01</t>
  </si>
  <si>
    <t>HAYA / BLANCO</t>
  </si>
  <si>
    <t>2221AD01</t>
  </si>
  <si>
    <t>2222AD01</t>
  </si>
  <si>
    <t>2209AD01</t>
  </si>
  <si>
    <t>2210AD01</t>
  </si>
  <si>
    <r>
      <rPr>
        <sz val="10"/>
        <rFont val="Arial"/>
      </rPr>
      <t>2400x800mm
2 x (1200x800mm)</t>
    </r>
  </si>
  <si>
    <t>2800x800mm
2 x (1400x800mm)</t>
  </si>
  <si>
    <t>3200x800mm
2 x (1600x800mm)</t>
  </si>
  <si>
    <t>3600x800mm
2 x (1800x800mm)</t>
  </si>
  <si>
    <t>TABLERO HAYA / BLANCO Y PATAS GRIS</t>
  </si>
  <si>
    <t>ME45</t>
  </si>
  <si>
    <t>2221AD04</t>
  </si>
  <si>
    <t>2222AD04</t>
  </si>
  <si>
    <t>2209AD04</t>
  </si>
  <si>
    <t>2210AD04</t>
  </si>
  <si>
    <t>2213AD01</t>
  </si>
  <si>
    <t>2214AD01</t>
  </si>
  <si>
    <t>2201AD01</t>
  </si>
  <si>
    <t>2202AD01</t>
  </si>
  <si>
    <t>2213AD04</t>
  </si>
  <si>
    <t>2214AD04</t>
  </si>
  <si>
    <t>2201AD04</t>
  </si>
  <si>
    <t>2202AD04</t>
  </si>
  <si>
    <t>1200x1630mm
2 x (1200x800mm)</t>
  </si>
  <si>
    <t>1400x1630mm
2 x (1400x800mm)</t>
  </si>
  <si>
    <t>1600x1630mm
2 x (1600x800mm)</t>
  </si>
  <si>
    <t>1800x1630mm
2 x (1800x800mm)</t>
  </si>
  <si>
    <t>2215AD01</t>
  </si>
  <si>
    <t>2216AD01</t>
  </si>
  <si>
    <t>2203AD01</t>
  </si>
  <si>
    <t>2204AD01</t>
  </si>
  <si>
    <t>2215AD04</t>
  </si>
  <si>
    <t>2216AD04</t>
  </si>
  <si>
    <t>2203AD04</t>
  </si>
  <si>
    <t>2204AD04</t>
  </si>
  <si>
    <t>2217AD01</t>
  </si>
  <si>
    <t>2218AD01</t>
  </si>
  <si>
    <t>2219AD01</t>
  </si>
  <si>
    <t>2220AD01</t>
  </si>
  <si>
    <t>2217AD04</t>
  </si>
  <si>
    <t>2218AD04</t>
  </si>
  <si>
    <t>2219AD04</t>
  </si>
  <si>
    <t>2220AD04</t>
  </si>
  <si>
    <t>2400x1630mm
4 x (1200x800mm)</t>
  </si>
  <si>
    <t>2800x1630mm
4 x (1400x800mm)</t>
  </si>
  <si>
    <t>3200x1630mm
4 x (1600x800mm)</t>
  </si>
  <si>
    <t>3600x1630mm
4 x (1800x800mm)</t>
  </si>
  <si>
    <t>ME44</t>
  </si>
  <si>
    <t>3600x1630mm
6 x (1200x800mm)</t>
  </si>
  <si>
    <t>4200x1630mm
6 x (1400x800mm)</t>
  </si>
  <si>
    <t>4800x1630mm
6 x (1600x800mm)</t>
  </si>
  <si>
    <t>5400x1630mm
6 x (1800x800mm)</t>
  </si>
  <si>
    <t>ME43</t>
  </si>
  <si>
    <t>ME53</t>
  </si>
  <si>
    <t>2960AD</t>
  </si>
  <si>
    <t>2960AM</t>
  </si>
  <si>
    <t>2961AD</t>
  </si>
  <si>
    <t>2961AM</t>
  </si>
  <si>
    <t>Gris</t>
  </si>
  <si>
    <t>Blanco</t>
  </si>
  <si>
    <t>2962AD</t>
  </si>
  <si>
    <t>2962AM</t>
  </si>
  <si>
    <t>2963AD</t>
  </si>
  <si>
    <t>2963AM</t>
  </si>
  <si>
    <t>3200mm</t>
  </si>
  <si>
    <t>3600mm</t>
  </si>
  <si>
    <t>2903AE01</t>
  </si>
  <si>
    <t>2903AE04</t>
  </si>
  <si>
    <t>1360x400mm</t>
  </si>
  <si>
    <t>2921</t>
  </si>
  <si>
    <t>2921w</t>
  </si>
  <si>
    <t>2922</t>
  </si>
  <si>
    <t>2922w</t>
  </si>
  <si>
    <t>490x100x60mm</t>
  </si>
  <si>
    <t>970x220x60mm</t>
  </si>
  <si>
    <t>2901</t>
  </si>
  <si>
    <t>770x80x100mm</t>
  </si>
  <si>
    <t>3005AT01</t>
  </si>
  <si>
    <t>3005AT04</t>
  </si>
  <si>
    <t>3006AT01</t>
  </si>
  <si>
    <t>3006AT04</t>
  </si>
  <si>
    <t>3003AT01</t>
  </si>
  <si>
    <t>3003AT04</t>
  </si>
  <si>
    <t>3002AA01</t>
  </si>
  <si>
    <t>3002AW04</t>
  </si>
  <si>
    <t>1000mm</t>
  </si>
  <si>
    <t>HAYA / GRIS</t>
  </si>
  <si>
    <t>BLANCO / GRIS</t>
  </si>
  <si>
    <t xml:space="preserve">2200x100mm </t>
  </si>
  <si>
    <t>ME73</t>
  </si>
  <si>
    <t>ME19</t>
  </si>
  <si>
    <t>ME51</t>
  </si>
  <si>
    <t>2400x1200mm</t>
  </si>
  <si>
    <t>ME59</t>
  </si>
  <si>
    <t>2007AD01</t>
  </si>
  <si>
    <t>2007AD04</t>
  </si>
  <si>
    <t>1200x1200mm</t>
  </si>
  <si>
    <t>ME17</t>
  </si>
  <si>
    <t>2001FD01</t>
  </si>
  <si>
    <t>2002FD01</t>
  </si>
  <si>
    <t>2002FD04</t>
  </si>
  <si>
    <t>ME61</t>
  </si>
  <si>
    <t>ME21</t>
  </si>
  <si>
    <t>5010AA01</t>
  </si>
  <si>
    <t>5012AA01</t>
  </si>
  <si>
    <t>5014AA01</t>
  </si>
  <si>
    <t>5016AA01</t>
  </si>
  <si>
    <t>5018AA01</t>
  </si>
  <si>
    <t>5010AW04</t>
  </si>
  <si>
    <t>5012AW04</t>
  </si>
  <si>
    <t>5014AW04</t>
  </si>
  <si>
    <t>5016AW04</t>
  </si>
  <si>
    <t>5018AW04</t>
  </si>
  <si>
    <t>100x30x40cm</t>
  </si>
  <si>
    <t>120x30x40cm</t>
  </si>
  <si>
    <t>140x30x40cm</t>
  </si>
  <si>
    <r>
      <rPr>
        <sz val="10"/>
        <rFont val="Arial"/>
      </rPr>
      <t>160x40x30cm</t>
    </r>
  </si>
  <si>
    <t>180x30x40cm</t>
  </si>
  <si>
    <t>160x40x30cm</t>
  </si>
  <si>
    <t>Haya</t>
  </si>
  <si>
    <t>ME24</t>
  </si>
  <si>
    <t>ME23</t>
  </si>
  <si>
    <t>ME22</t>
  </si>
  <si>
    <t>2008AD01</t>
  </si>
  <si>
    <t>2008AD04</t>
  </si>
  <si>
    <t>ME35</t>
  </si>
  <si>
    <t>Haya/Gris</t>
  </si>
  <si>
    <t>Blanco/Gris</t>
  </si>
  <si>
    <t>7503N</t>
  </si>
  <si>
    <t>ME30</t>
  </si>
  <si>
    <t>4003AA01V24</t>
  </si>
  <si>
    <t>4003AW04V24</t>
  </si>
  <si>
    <t>4004AA01V24</t>
  </si>
  <si>
    <t>4004AW04V24</t>
  </si>
  <si>
    <t>4005AA01V24</t>
  </si>
  <si>
    <t>4005AW04V24</t>
  </si>
  <si>
    <t>400x600x600mm</t>
  </si>
  <si>
    <t>BU01</t>
  </si>
  <si>
    <t>BU04</t>
  </si>
  <si>
    <t>BU02</t>
  </si>
  <si>
    <t>47x60x72cm.</t>
  </si>
  <si>
    <t>1101AA01V24</t>
  </si>
  <si>
    <t>1101AW04V24</t>
  </si>
  <si>
    <t>1103AA01V24</t>
  </si>
  <si>
    <t>1103AW04V24</t>
  </si>
  <si>
    <t>1104AA01V24</t>
  </si>
  <si>
    <t>1104AW04V24</t>
  </si>
  <si>
    <t>1055AA01V24</t>
  </si>
  <si>
    <t>1055AW04V24</t>
  </si>
  <si>
    <t>1057AA01V24</t>
  </si>
  <si>
    <t>1057AW04V24</t>
  </si>
  <si>
    <t>1058AA01V24</t>
  </si>
  <si>
    <t>1058AW04V24</t>
  </si>
  <si>
    <t>1004AA01V24</t>
  </si>
  <si>
    <t>1004AW04V24</t>
  </si>
  <si>
    <t>1005AA01V24</t>
  </si>
  <si>
    <t>1005AW04V24</t>
  </si>
  <si>
    <t>1905AA00</t>
  </si>
  <si>
    <t>1905AW00</t>
  </si>
  <si>
    <t>1906AC00</t>
  </si>
  <si>
    <t>195x90x45cm</t>
  </si>
  <si>
    <t>156x90x45cm</t>
  </si>
  <si>
    <t>78x90x45cm</t>
  </si>
  <si>
    <t>860x400mm</t>
  </si>
  <si>
    <t>86x40x2,5cm</t>
  </si>
  <si>
    <t>AR12</t>
  </si>
  <si>
    <t>AR13</t>
  </si>
  <si>
    <t>AR14</t>
  </si>
  <si>
    <t>AR06</t>
  </si>
  <si>
    <t>AR07</t>
  </si>
  <si>
    <t>AR08</t>
  </si>
  <si>
    <t>AR01</t>
  </si>
  <si>
    <t>AR02</t>
  </si>
  <si>
    <t>AR18</t>
  </si>
  <si>
    <t>AR30</t>
  </si>
  <si>
    <t>1503AC00</t>
  </si>
  <si>
    <t>1503AC15</t>
  </si>
  <si>
    <t>1507AC00</t>
  </si>
  <si>
    <t>1507AC15</t>
  </si>
  <si>
    <t>800x450x1050mm</t>
  </si>
  <si>
    <t>1020x450x1980mm</t>
  </si>
  <si>
    <t>AR11</t>
  </si>
  <si>
    <t>AR23</t>
  </si>
  <si>
    <t>1651AC00</t>
  </si>
  <si>
    <t>1651AC15</t>
  </si>
  <si>
    <t>1652AC00</t>
  </si>
  <si>
    <t>1652AC15</t>
  </si>
  <si>
    <t>470x630x1020</t>
  </si>
  <si>
    <t>470x630x1320</t>
  </si>
  <si>
    <t>AR28</t>
  </si>
  <si>
    <t>AR24</t>
  </si>
  <si>
    <t>9319 RAY</t>
  </si>
  <si>
    <t>9319 RXY</t>
  </si>
  <si>
    <t>SI50</t>
  </si>
  <si>
    <t>SI51</t>
  </si>
  <si>
    <t>965/4</t>
  </si>
  <si>
    <t>965/3</t>
  </si>
  <si>
    <t>975V15-4</t>
  </si>
  <si>
    <t>975V15-3</t>
  </si>
  <si>
    <t>965/4+979</t>
  </si>
  <si>
    <t>965/3+979</t>
  </si>
  <si>
    <t>965/4+977</t>
  </si>
  <si>
    <t>965/3+977</t>
  </si>
  <si>
    <t>NEGRO</t>
  </si>
  <si>
    <t>AZUL</t>
  </si>
  <si>
    <t>SI21</t>
  </si>
  <si>
    <t>SI04</t>
  </si>
  <si>
    <t>SI10</t>
  </si>
  <si>
    <t>SI05</t>
  </si>
  <si>
    <t>926-4</t>
  </si>
  <si>
    <t>SI22</t>
  </si>
  <si>
    <t>SI11</t>
  </si>
  <si>
    <t>SI17</t>
  </si>
  <si>
    <t>950x770x660mm</t>
  </si>
  <si>
    <t>1450x770x660mm</t>
  </si>
  <si>
    <t>1950x770x660mm</t>
  </si>
  <si>
    <t>SO01</t>
  </si>
  <si>
    <t>SO02</t>
  </si>
  <si>
    <t>SO03</t>
  </si>
  <si>
    <t>T301M1P7035-7035</t>
  </si>
  <si>
    <t>T401M1P7035-7035</t>
  </si>
  <si>
    <t>T301M2P7035-7035</t>
  </si>
  <si>
    <t>T401M2P7035-7035</t>
  </si>
  <si>
    <t>T301M3P7035-7035</t>
  </si>
  <si>
    <t>T401M3P7035-7035</t>
  </si>
  <si>
    <t>T302M1P7035-7035</t>
  </si>
  <si>
    <t>T402M1P7035-7035</t>
  </si>
  <si>
    <t>T302M2P7035-7035</t>
  </si>
  <si>
    <t>T402M2P7035-7035</t>
  </si>
  <si>
    <t>T302M3P7035-7035</t>
  </si>
  <si>
    <t>T402M3P7035-7035</t>
  </si>
  <si>
    <t>T303M1P7035-7035</t>
  </si>
  <si>
    <t>T403M1P7035-7035</t>
  </si>
  <si>
    <t>T303M2P7035-7035</t>
  </si>
  <si>
    <t>T403M2P7035-7035</t>
  </si>
  <si>
    <t>T303M3P7035-7035</t>
  </si>
  <si>
    <t>T403M3P7035-7035</t>
  </si>
  <si>
    <t>TFT-02-7035</t>
  </si>
  <si>
    <t>TRF3-01-7035</t>
  </si>
  <si>
    <t>TRF3-02-7035</t>
  </si>
  <si>
    <t>TRF3-03-7035</t>
  </si>
  <si>
    <t>TRF4-01-7035</t>
  </si>
  <si>
    <t>TRF4-02-7035</t>
  </si>
  <si>
    <t>TRF4-03-7035</t>
  </si>
  <si>
    <t>TLCK01</t>
  </si>
  <si>
    <t>TLCK03</t>
  </si>
  <si>
    <t>300x500x1800mm</t>
  </si>
  <si>
    <t>400x500x1800mm</t>
  </si>
  <si>
    <t>620x500x1800mm</t>
  </si>
  <si>
    <t>810x500x1800mm</t>
  </si>
  <si>
    <t>910x500x1800mm</t>
  </si>
  <si>
    <t>1210x500x1800mm</t>
  </si>
  <si>
    <t>33x22x50cm</t>
  </si>
  <si>
    <t>62x22x50cm</t>
  </si>
  <si>
    <t>91x22x50cm</t>
  </si>
  <si>
    <t>42x22x50cm</t>
  </si>
  <si>
    <t>81x22x50cm</t>
  </si>
  <si>
    <t>121x22x50cm</t>
  </si>
  <si>
    <t>VE70</t>
  </si>
  <si>
    <t>VE70.1</t>
  </si>
  <si>
    <t>VE72</t>
  </si>
  <si>
    <t>VE72.1</t>
  </si>
  <si>
    <t>VE73</t>
  </si>
  <si>
    <t>VE73.1</t>
  </si>
  <si>
    <t>VE74</t>
  </si>
  <si>
    <t>VE74.1</t>
  </si>
  <si>
    <t>VE75</t>
  </si>
  <si>
    <t>VE75.1</t>
  </si>
  <si>
    <t>VE76</t>
  </si>
  <si>
    <t>VE76.1</t>
  </si>
  <si>
    <t>VE77</t>
  </si>
  <si>
    <t>VE77.1</t>
  </si>
  <si>
    <t>VE78</t>
  </si>
  <si>
    <t>VE78.1</t>
  </si>
  <si>
    <t>VE79</t>
  </si>
  <si>
    <t>VE79.1</t>
  </si>
  <si>
    <t>VE100</t>
  </si>
  <si>
    <t>VE200</t>
  </si>
  <si>
    <t>VE201</t>
  </si>
  <si>
    <t>VE202</t>
  </si>
  <si>
    <t>VE203</t>
  </si>
  <si>
    <t>VE204</t>
  </si>
  <si>
    <t>VE205</t>
  </si>
  <si>
    <t>VE300</t>
  </si>
  <si>
    <t>VE301</t>
  </si>
  <si>
    <t>BAN1000000</t>
  </si>
  <si>
    <t>BAN1500000</t>
  </si>
  <si>
    <t>BAN2000000</t>
  </si>
  <si>
    <t>BANZ100000</t>
  </si>
  <si>
    <t>BANZ150000</t>
  </si>
  <si>
    <t>BANZ200000</t>
  </si>
  <si>
    <t>BANZP10000</t>
  </si>
  <si>
    <t>BANZP15000</t>
  </si>
  <si>
    <t>BANZP20000</t>
  </si>
  <si>
    <t>BANZPD1000</t>
  </si>
  <si>
    <t>BANZPD1500</t>
  </si>
  <si>
    <t>BANZPD2000</t>
  </si>
  <si>
    <t>1500mm</t>
  </si>
  <si>
    <t>2000mm</t>
  </si>
  <si>
    <t>MADERA</t>
  </si>
  <si>
    <t>VE11</t>
  </si>
  <si>
    <t>VE24</t>
  </si>
  <si>
    <t>VE09</t>
  </si>
  <si>
    <t>VE12</t>
  </si>
  <si>
    <t>VE42</t>
  </si>
  <si>
    <t>VE10</t>
  </si>
  <si>
    <t>VE39</t>
  </si>
  <si>
    <t>VE30</t>
  </si>
  <si>
    <t>VE40</t>
  </si>
  <si>
    <t>8100V22</t>
  </si>
  <si>
    <t>COV-BIN12</t>
  </si>
  <si>
    <t>94070.90</t>
  </si>
  <si>
    <t>94211.90</t>
  </si>
  <si>
    <t>3682V17EX</t>
  </si>
  <si>
    <t>195x120cm</t>
  </si>
  <si>
    <t>250x250x400mm</t>
  </si>
  <si>
    <t>Inox</t>
  </si>
  <si>
    <t>400x400x1775mm</t>
  </si>
  <si>
    <t>Negro</t>
  </si>
  <si>
    <t>1270x505x1570mm</t>
  </si>
  <si>
    <t>750x700cm</t>
  </si>
  <si>
    <t>Corcho</t>
  </si>
  <si>
    <t>MA13</t>
  </si>
  <si>
    <t>VA01</t>
  </si>
  <si>
    <t>VA02</t>
  </si>
  <si>
    <t>VA03</t>
  </si>
  <si>
    <t>VA05</t>
  </si>
  <si>
    <t>ID FCC</t>
  </si>
  <si>
    <t>REF PROV</t>
  </si>
  <si>
    <t>Mesa Work recta  con tablero y estructura fabricada en melamina de 25mm de grosor con canto de PVC.  Altura de 72 a 74cm. Incluye niveladores- HAYA</t>
  </si>
  <si>
    <t>Mesa Work recta  con tablero y estructura fabricada en melamina de 25mm de grosor con canto de PVC.  Altura de 72 a 74cm. Incluye niveladores. - HAYA</t>
  </si>
  <si>
    <t>Mesa Work recta  con tablero y estructura fabricada en melamina de 25mm de grosor con canto de PVC.  Altura de 72 a 74cm. Incluye niveladores. - BLANCO</t>
  </si>
  <si>
    <t>Ala para mesa Work recta  con tablero y estructura fabricada en melamina de 25mm de grosor con canto de PVC.  Altura de 72 a 74cm. Incluye niveladores- HAYA</t>
  </si>
  <si>
    <t>Ala para mesa Work recta  con tablero y estructura fabricada en melamina de 25mm de grosor con canto de PVC.  Altura de 72 a 74cm. Incluye niveladores- BLANCO</t>
  </si>
  <si>
    <t>Mesa Executive recta con tablero fabricado en melamina de 25mm con canto PVC. Estructura fabricada en tubo de acero de 60x60x1,5 mm. Acabado pintado epoxy. Sistema de anclaje en fundición de aluminio. Travesaños tubulares de acero de 40x30mm.  Altura de mesa de 74 a 79cm. Colores: Tablero en haya o blanco y patas en gris mate.- TABLERO HAYA Y PATAS GRIS</t>
  </si>
  <si>
    <t>Mesa Executive recta con tablero fabricado en melamina de 25mm con canto PVC. Estructura fabricada en tubo de acero de 60x60x1,5 mm. Acabado pintado epoxy. Sistema de anclaje en fundición de aluminio. Travesaños tubulares de acero de 40x30mm.  Altura de mesa de 74 a 79cm. Colores: Tablero en haya o blanco y patas en gris mate.- TABLERO BLANCO Y PATAS GRIS</t>
  </si>
  <si>
    <t>Ala para mesa Executive. con tablero fabricado en melamina de 25mm con canto PVC. Estructura fabricada en tubo de acero de 60x60x1,5 mm. Acabado pintado epoxy. Sistema de anclaje en fundición de aluminio. Travesaños tubulares de acero de 40x30mm.  Altura de mesa de 74 a 79cm. Colores: Tablero en haya o blanco y patas en gris mate.- TABLERO HAYA Y PATAS GRIS</t>
  </si>
  <si>
    <t>Ala para mesa Executive. con tablero fabricado en melamina de 25mm con canto PVC. Estructura fabricada en tubo de acero de 60x60x1,5 mm. Acabado pintado epoxy. Sistema de anclaje en fundición de aluminio. Travesaños tubulares de acero de 40x30mm.  Altura de mesa de 74 a 79cm. Colores: Tablero en haya o blanco y patas en gris mate.- TABLERO BLANCO Y PATAS GRIS</t>
  </si>
  <si>
    <t>Faldón metálico  para mesa Executive fabricado en chapa de acero pintado en epoxy gris mate.- GRIS</t>
  </si>
  <si>
    <t>Separador fontal fabricado en melamina de 25mm para mesa individual.- HAYA / BLANCO</t>
  </si>
  <si>
    <t>Mesa multipuesto . 2 puestos en fila. Mesa Executive con tableros fabricados en melamina de 25mm de grosor con canto de PVC. Estructura fabricada en tubo de acero de 60x60x1,5 mm. Acabado pintado epoxy. Sistema de anclaje en fundición de aluminio. Travesaños tubulares de acero de 40x30mm.  Altura de mesa de 74 a 79cm. - TABLERO HAYA / BLANCO Y PATAS GRIS</t>
  </si>
  <si>
    <t>Mesa multipuesto . 2 puestos enfrentados. Mesa Executive con tableros fabricados en melamina de 25mm de grosor con canto de PVC. Estructura fabricada en tubo de acero de 60x60x1,5 mm. Acabado pintado epoxy. Sistema de anclaje en fundición de aluminio. Travesaños tubulares de acero de 40x30mm.  Altura de mesa de 74 a 79cm.- TABLERO HAYA / BLANCO Y PATAS GRIS</t>
  </si>
  <si>
    <t>Mesa multipuesto . 4 puestos enfrentados. Mesa Executive con tableros fabricados en melamina de 25mm de grosor con canto de PVC. Estructura fabricada en tubo de acero de 60x60x1,5 mm. Acabado pintado epoxy. Sistema de anclaje en fundición de aluminio. Travesaños tubulares de acero de 40x30mm.  Altura de mesa de 74 a 79cm. - TABLERO HAYA / BLANCO Y PATAS GRIS</t>
  </si>
  <si>
    <t>Mesa multipuesto . 6 puestos enfrentados. Mesa Executive con tableros fabricados en melamina de 25mm de grosor con canto de PVC. Estructura fabricada en tubo de acero de 60x60x1,5 mm. Acabado pintado epoxy. Sistema de anclaje en fundición de aluminio. Travesaños tubulares de acero de 40x30mm.  Altura de mesa de 74 a 79cm. - TABLERO HAYA / BLANCO Y PATAS GRIS</t>
  </si>
  <si>
    <t>Embellecedor individual para mesa- GRIS</t>
  </si>
  <si>
    <t>Embellecedor individual para mesa- BLANCO</t>
  </si>
  <si>
    <t>Embellecedor doble para mesa- GRIS</t>
  </si>
  <si>
    <t>Embellecedor doble para mesa- BLANCO</t>
  </si>
  <si>
    <t>Separador fontal fabricado en melamina de 25mm para mesas multipuesto. 
( apto para mesas multipuesto con largo a partir de 2800mm)- HAYA</t>
  </si>
  <si>
    <t>Separador fontal fabricado en melamina de 25mm para mesas multipuesto. 
( apto para mesas multipuesto con largo a partir de 2800mm)- BLANCO</t>
  </si>
  <si>
    <t>Bandeja de electrificación metálica bajo mesa color gris- Gris</t>
  </si>
  <si>
    <t>Bandeja de electrificación metálica bajo mesa color gris- Blanco</t>
  </si>
  <si>
    <t xml:space="preserve">Pasacables PVC- </t>
  </si>
  <si>
    <t>Mesa de reuniones redonda con tablero de malamina de 25mm de grosor  y canto de PVC.Patas metálicas redondas fabricadas en acero de 2mm pintadas en gris mate.  Altura 72cm- HAYA / GRIS</t>
  </si>
  <si>
    <t>Mesa de reuniones redonda con tablero de malamina de 25mm de grosor  y canto de PVC.Patas metálicas redondas fabricadas en acero de 2mm pintadas en gris mate.  Altura 72cm- BLANCO / GRIS</t>
  </si>
  <si>
    <t>Mesa de reuniones con tablero de melamina de 25mm y canto de PVC. Patas metálicas redondas fabricadas en acero de 2mm pintadas en gris mate. Altura 72cm.- HAYA / GRIS</t>
  </si>
  <si>
    <t>Mesa de reuniones con tablero de melamina de 25mm y canto de PVC. Patas metálicas redondas fabricadas en acero de 2mm pintadas en gris mate. Altura 72cm.- BLANCO / GRIS</t>
  </si>
  <si>
    <t>Mesa de reuniones con tablero de melamina de 25mm y canto de PVC. Patas de  melamina.  Altura 72cm. Tablero. El tablero viene dividido en 2 piezas de 1200x1200mm- HAYA</t>
  </si>
  <si>
    <t>Mesa de reuniones con tablero de melamina de 25mm y canto de PVC. Patas de  melamina.  Altura 72cm. Tablero. El tablero viene dividido en 2 piezas de 1200x1200mm- BLANCO</t>
  </si>
  <si>
    <t>Mesa Auxiliar Executive cuadrada con tablero de melamina de 25mm de grosor y canto de PVC. Estructura fabricada en tubo de acero de 60x60x1,5 mm. Acabado pintado epoxy. Sistema de anclaje en fundición de aluminio. Travesaños tubulares de acero de 40x30mm.  Altura de mesa de 74 a 79cm.- HAYA / GRIS</t>
  </si>
  <si>
    <t>Mesa Auxiliar Executive cuadrada con tablero de melamina de 25mm de grosor y canto de PVC. Estructura fabricada en tubo de acero de 60x60x1,5 mm. Acabado pintado epoxy. Sistema de anclaje en fundición de aluminio. Travesaños tubulares de acero de 40x30mm.  Altura de mesa de 74 a 79cm.- BLANCO / GRIS</t>
  </si>
  <si>
    <t>MESA CON TABLERO ABATIBLE 160X80CM- HAYA / GRIS</t>
  </si>
  <si>
    <t>Altillo de mostrador para colocar en cualquiera de las mesas rectángulares  Work o Executive . Fabricado íntegramente en melamina con cantos de pvc. 
Nota: La referencia es solo del altillo, la mesa y/o faldón se debe de pedir por separado- Haya</t>
  </si>
  <si>
    <t>Altillo de mostrador para colocar en cualquiera de las mesas rectángulares  Work o Executive . Fabricado íntegramente en melamina con cantos de pvc. 
Nota: La referencia es solo del altillo, la mesa y/o faldón se debe de pedir por separado- Blanco</t>
  </si>
  <si>
    <t>Mesas de trabajo pensada para satisfacer las necesidades de los trabajos realizados de pie. La estructura inferior permite almacenar objetos. Tablero fabricado en melamina de 25mm de grosor con canto PVC. Estructura fabricada en tubo de acero de 60x60x1,5 mm. Acabado pintado epoxy. Travesaños tubulares de acero de 40x30mm para una máxima  comodidad. Altura de 100cm. Incluye ruedas con freno de altas prestaciones.- Haya</t>
  </si>
  <si>
    <t>Mesas de trabajo pensada para satisfacer las necesidades de los trabajos realizados de pie. La estructura inferior permite almacenar objetos. Tablero fabricado en melamina de 25mm de grosor con canto PVC. Estructura fabricada en tubo de acero de 60x60x1,5 mm. Acabado pintado epoxy. Travesaños tubulares de acero de 40x30mm para una máxima  comodidad. Altura de 100cm. Incluye ruedas con freno de altas prestaciones.- Blanco</t>
  </si>
  <si>
    <t>Mesa Auxiliar Executive rectangular con tablero de melamina de 25mm de grosor y canto de PVC. Estructura fabricada en tubo de acero de 60x60x1,5 mm. Acabado pintado epoxy. Sistema de anclaje en fundición de aluminio. Travesaños tubulares de acero de 40x30mm.  Altura de mesa de 74 a 79cm. Colores: Tablero en haya o blanco y patas en gris mate.- Haya/Gris</t>
  </si>
  <si>
    <t>Mesa Auxiliar Executive rectangular con tablero de melamina de 25mm de grosor y canto de PVC. Estructura fabricada en tubo de acero de 60x60x1,5 mm. Acabado pintado epoxy. Sistema de anclaje en fundición de aluminio. Travesaños tubulares de acero de 40x30mm.  Altura de mesa de 74 a 79cm. Colores: Tablero en haya o blanco y patas en gris mate.- Blanco/Gris</t>
  </si>
  <si>
    <t>Mesa Auxiliar Executive cuadrada con tablero de melamina de 25mm de grosor y canto de PVC. Estructura fabricada en tubo de acero de 60x60x1,5 mm. Acabado pintado epoxy. Sistema de anclaje en fundición de aluminio. Travesaños tubulares de acero de 40x30mm.  Altura de mesa de 74 a 79cm. Colores: Tablero en haya o blanco y patas en gris mate.- Haya/Gris</t>
  </si>
  <si>
    <t>Mesa Auxiliar Executive cuadrada con tablero de melamina de 25mm de grosor y canto de PVC. Estructura fabricada en tubo de acero de 60x60x1,5 mm. Acabado pintado epoxy. Sistema de anclaje en fundición de aluminio. Travesaños tubulares de acero de 40x30mm.  Altura de mesa de 74 a 79cm. Colores: Tablero en haya o blanco y patas en gris mate.- Blanco/Gris</t>
  </si>
  <si>
    <t>Mesa plegable con tablero de melamina de  25mm de grosor color gris con canto de PVC. Estructura en acero cromado plegable.  Altura de 72cm.- Gris</t>
  </si>
  <si>
    <t>Cajonera móvil de 3 cajones, fabricada en aglomerado de 19mm de grosor con recubrimiento melamínico por ambas caras. Cantos PVC. Cajones con  sistema de seguridad antivuelco, interior metálico y guías telescópicas de rodamientos. Tiradores metálicos con acabados en gris aluminio y ruedas fabricadas en polipropileno con freno. Cerradura con 2 llaves- Haya</t>
  </si>
  <si>
    <t>Cajonera móvil de 3 cajones, fabricada en aglomerado de 19mm de grosor con recubrimiento melamínico por ambas caras. Cantos PVC. Cajones con  sistema de seguridad antivuelco, interior metálico y guías telescópicas de rodamientos. Tiradores metálicos con acabados en gris aluminio y ruedas fabricadas en polipropileno con freno. Cerradura con 2 llaves- Blanco</t>
  </si>
  <si>
    <t>Cajonera móvil de 1 cajón + 1 cajón de archivo, fabricada en aglomerado de 19mm de grosor con recubrimiento melamínico por ambas caras. Cantos PVC. Cajones con  sistema de seguridad antivuelco, interior metálico y guías telescópicas de rodamientos. Tiradores metálicos con acabados en gris aluminio y ruedas fabricadas en polipropileno con freno. Cerradura con 2 llaves.- Haya</t>
  </si>
  <si>
    <t>Cajonera móvil de 1 cajón + 1 cajón de archivo, fabricada en aglomerado de 19mm de grosor con recubrimiento melamínico por ambas caras. Cantos PVC. Cajones con  sistema de seguridad antivuelco, interior metálico y guías telescópicas de rodamientos. Tiradores metálicos con acabados en gris aluminio y ruedas fabricadas en polipropileno con freno. Cerradura con 2 llaves.- Blanco</t>
  </si>
  <si>
    <t>Cajonera altura de mesa de 4 cajones, fabricada en aglomerado de 19mm de grosor con recubrimiento melamínico por ambas caras, cantos PVC. Cajones con  sistema de seguridad antivuelco, interior metálico y guías telescópicas de rodamientos. Tiradores acabados en gris aluminio y ruedas fabricadas en polipropileno con freno. Cerradura con 2 llaves. Colores:haya. Medidas 40x59,5x58cm.- HAYA</t>
  </si>
  <si>
    <t>Cajonera altura de mesa de 4 cajones, fabricada en aglomerado de 19mm de grosor con recubrimiento melamínico por ambas caras, cantos PVC. Cajones con  sistema de seguridad antivuelco, interior metálico y guías telescópicas de rodamientos. Tiradores acabados en gris aluminio y ruedas fabricadas en polipropileno con freno. Cerradura con 2 llaves. Colores:haya. Medidas 40x59,5x58cm.- BLANCO</t>
  </si>
  <si>
    <t>Armario abierto de estantería con estructura fabricada en melamina de 19mm. Incluye 4 baldas de 25mm para aguantar peso ( 1 de ellas fija). Incluye niveladores en la base. - Haya</t>
  </si>
  <si>
    <t>Armario abierto de estantería con estructura fabricada en melamina de 19mm. Incluye 4 baldas de 25mm para aguantar peso ( 1 de ellas fija). Incluye niveladores en la base. - Blanco</t>
  </si>
  <si>
    <t>Armario estantería con puertas bajas, estructura fabricada en melamina de 19mm. Incluye 4 baldas de 25mm para aguantar peso (1 de ellas fija). Incluye niveladores en la base. - Haya</t>
  </si>
  <si>
    <t>Armario estantería con puertas bajas, estructura fabricada en melamina de 19mm. Incluye 4 baldas de 25mm para aguantar peso (1 de ellas fija). Incluye niveladores en la base. - Blanco</t>
  </si>
  <si>
    <t>Armario estantería alto con puertas altas, estructura fabricada en melamina de 19mm. Incluye 4 baldas de 25mm para aguantar peso (1 de ellas fija). Incluye niveladores en la base.- Haya</t>
  </si>
  <si>
    <t>Armario estantería alto con puertas altas, estructura fabricada en melamina de 19mm. Incluye 4 baldas de 25mm para aguantar peso (1 de ellas fija). Incluye niveladores en la base.- Blanco</t>
  </si>
  <si>
    <t>Armario abierto de estantería con estructura fabricada en melamina de 19mm. Incluye 3 baldas de 25mm para aguantar peso (1 de ellas fija). Incluye niveladores en la base. - Haya</t>
  </si>
  <si>
    <t>Armario abierto de estantería con estructura fabricada en melamina de 19mm. Incluye 3 baldas de 25mm para aguantar peso (1 de ellas fija). Incluye niveladores en la base. - Blanco</t>
  </si>
  <si>
    <t>Armario estantería con puertas bajas, estructura fabricada en melamina de 19mm. Incluye 3 baldas de 25mm para aguantar peso (1 de ellas fija). Incluye niveladores en la base. - Haya</t>
  </si>
  <si>
    <t>Armario estantería con puertas bajas, estructura fabricada en melamina de 19mm. Incluye 3 baldas de 25mm para aguantar peso (1 de ellas fija). Incluye niveladores en la base. - Blanco</t>
  </si>
  <si>
    <t>Armario estantería medio  con puertas altas, estructura fabricada en melamina de 19mm. Incluye 3 baldas de 25mm para aguantar peso (1 de ellas fija). Incluye niveladores en la base.- Haya</t>
  </si>
  <si>
    <t>Armario estantería medio  con puertas altas, estructura fabricada en melamina de 19mm. Incluye 3 baldas de 25mm para aguantar peso (1 de ellas fija). Incluye niveladores en la base.- Blanco</t>
  </si>
  <si>
    <t>Armario estantería bajo con estructura fabricada en melamina de 19mm. Incluye 1 balda de 25mm para aguantar peso. Incluye niveladores en la base. - Haya</t>
  </si>
  <si>
    <t>Armario estantería bajo con estructura fabricada en melamina de 19mm. Incluye 1 balda de 25mm para aguantar peso. Incluye niveladores en la base. - Blanco</t>
  </si>
  <si>
    <t>Armario estantería bajo con puertas altas, estructura fabricada en melamina de 19mm. Incluye 1 balda de 25mm para aguantar peso. Incluye niveladores en la base.  - Haya</t>
  </si>
  <si>
    <t>Armario estantería bajo con puertas altas, estructura fabricada en melamina de 19mm. Incluye 1 balda de 25mm para aguantar peso. Incluye niveladores en la base.  - Blanco</t>
  </si>
  <si>
    <t>Baldas sueltas de melamina de 25mm para aguantar peso. - Haya</t>
  </si>
  <si>
    <t>Baldas sueltas de melamina de 25mm para aguantar peso. - Blanco</t>
  </si>
  <si>
    <t>Estante metálico para colgar carpetas colgantes tipo A4. Compatible con armarios de melamina de 90cm de ancho- Gris</t>
  </si>
  <si>
    <t>Armario metálico bajo con puertas de persiana fabricadas en polímero técnico. Incluye 2 baldas metálicas. Se entregan montados de serie.- Gris</t>
  </si>
  <si>
    <t>Armario metálico bajo con puertas de persiana fabricadas en polímero técnico. Incluye 2 baldas metálicas. Se entregan montados de serie.- Blanco</t>
  </si>
  <si>
    <t>Armario metálico alto con puertas de persiana fabricadas en polímero técnico. Incluye 4 baldas metálicas. Se entregan montados de serie.- Gris</t>
  </si>
  <si>
    <t>Armario metálico alto con puertas de persiana fabricadas en polímero técnico. Incluye 4 baldas metálicas. Se entregan montados de serie.- Blanco</t>
  </si>
  <si>
    <t>Archivador metálico para carpeta colgante.  Realizado en plancha de acero entre 0.6 y 0.8mm de espesor. Estructura soldada. Cajones con guías metálicas y rodamientos de alta resistencia de extracción total, con sistema de cierre centralizado y antivuelco. Barra móvil que permite archivar tamaño Folio y D4. Cumplen normativa BS4875.7. Se suministran montados. 3 cajones.- Gris</t>
  </si>
  <si>
    <t>Archivador metálico para carpeta colgante.  Realizado en plancha de acero entre 0.6 y 0.8mm de espesor. Estructura soldada. Cajones con guías metálicas y rodamientos de alta resistencia de extracción total, con sistema de cierre centralizado y antivuelco. Barra móvil que permite archivar tamaño Folio y D4. Cumplen normativa BS4875.7. Se suministran montados. 3 cajones.- Blanco</t>
  </si>
  <si>
    <t>Archivador metálico para carpeta colgante.  Realizado en plancha de acero entre 0.6 y 0.8mm de espesor. Estructura soldada. Cajones con guías metálicas y rodamientos de alta resistencia de extracción total, con sistema de cierre centralizado y antivuelco. Barra móvil que permite archivar tamaño Folio y D4. Cumplen normativa BS4875.7. Se suministran montados. 4 cajones.- Gris</t>
  </si>
  <si>
    <t>Archivador metálico para carpeta colgante.  Realizado en plancha de acero entre 0.6 y 0.8mm de espesor. Estructura soldada. Cajones con guías metálicas y rodamientos de alta resistencia de extracción total, con sistema de cierre centralizado y antivuelco. Barra móvil que permite archivar tamaño Folio y D4. Cumplen normativa BS4875.7. Se suministran montados. 4 cajones.- Blanco</t>
  </si>
  <si>
    <t xml:space="preserve">Sillón de trabajo. Tensor lumbar regulable. Asiento tapizado + carcasa polipropileno. Respaldo en malla transpirable con bastidor perimetral de polipropileno reforzado con fibra de vidrio. Mecanismo Sincro 5P. Elevación neumática por cilindro de gas. Estructura base poliamida pirámide grande diámetro 690 mm. Brazos regulables
Color estructura: blanco o negro
Color tapizado: negro BS9, gris BS094 o azul BS04
Color malla respaldo: blanco o negro- </t>
  </si>
  <si>
    <t xml:space="preserve">Sillón de trabajo. Reposacabezas. Tensor lumbar regulable. Asiento tapizado + carcasa polipropileno. Respaldo en malla transpirable con bastidor perimetral de polipropileno reforzado con fibra de vidrio. Mecanismo Sincro 5P. Elevación neumática por cilindro de gas. Estructura base poliamida pirámide grande diámetro 690 mm. Brazos regulables
Color estructura: blanco o negro
Color tapizado: negro BS9, gris  BS094 o azul BS04
Color malla respaldo: blanco o negro- </t>
  </si>
  <si>
    <t>Silla confidente. Estructura de tubular metálica de sección ovalada 30x15mm color negro. Tubo de acero de 1,2mm de espesor y travesaños inferiores tubulares de 18mm de diámetro. Topes antideslizantes. Respaldo y asiento tapizados con interior de espuma.- NEGRO</t>
  </si>
  <si>
    <t>Silla confidente. Estructura de tubular metálica de sección ovalada 30x15mm color negro. Tubo de acero de 1,2mm de espesor y travesaños inferiores tubulares de 18mm de diámetro. Topes antideslizantes. Respaldo y asiento tapizados con interior de espuma.- AZUL</t>
  </si>
  <si>
    <t>Silla confidente. Estructura de tubular metálica de sección ovalada 30x15mm color negro. Tubo de acero de 1,2mm de espesor y travesaños inferiores tubulares de 18mm de diámetro. Topes antideslizantes. Respaldo y asiento en polímero técnico.- NEGRO</t>
  </si>
  <si>
    <t>Silla confidente. Estructura de tubular metálica de sección ovalada 30x15mm color negro. Tubo de acero de 1,2mm de espesor y travesaños inferiores tubulares de 18mm de diámetro. Topes antideslizantes. Respaldo y asiento en polímero técnico.- AZUL</t>
  </si>
  <si>
    <t>Silla confidente con brazos. Estructura de tubular metálica de sección ovalada 30x15mm color negro. Tubo de acero de 1,2mm de espesor y travesaños inferiores tubulares de 18mm de diámetro. Topes antideslizantes. Respaldo y asiento tapizados con interior de espuma. Incluye brazos fijos.- NEGRO</t>
  </si>
  <si>
    <t>Silla confidente con brazos. Estructura de tubular metálica de sección ovalada 30x15mm color negro. Tubo de acero de 1,2mm de espesor y travesaños inferiores tubulares de 18mm de diámetro. Topes antideslizantes. Respaldo y asiento tapizados con interior de espuma. Incluye brazos fijos.- AZUL</t>
  </si>
  <si>
    <t>Silla confidente con pala. Estructura de tubular metálica de sección ovalada 30x15mm color negro. Tubo de acero de 1,2mm de espesor y travesaños inferiores tubulares de 18mm de diámetro. Topes antideslizantes. Respaldo y asiento tapizados con interior de espuma. Incluye pala para escritura derecha plegable tamaño 34x20cm- NEGRO</t>
  </si>
  <si>
    <t>Silla confidente con pala. Estructura de tubular metálica de sección ovalada 30x15mm color negro. Tubo de acero de 1,2mm de espesor y travesaños inferiores tubulares de 18mm de diámetro. Topes antideslizantes. Respaldo y asiento tapizados con interior de espuma. Incluye pala para escritura derecha plegable tamaño 34x20cm- AZUL</t>
  </si>
  <si>
    <t>Taburete móvil de tela ignifuga y base metálica con aro reposapiés. Respaldo con regulación de altura. Pistón de gas de largo recorrido. Ideal para  mostradores o laboratorios. Altura de 59,5 a 72,5cm.- NEGRO</t>
  </si>
  <si>
    <t>Taburete alto con asiento y respaldo bajo monobloc tapizado con tela ignífuga y acolchado. Base metálica de acero cromado. Altura 77cm.- NEGRO</t>
  </si>
  <si>
    <t>Taburete con asiento de piel e interior de espuma inyectada. Estructura metálica y base de 5 pies. El asiento se regula en altura mediante husillo giratorio. Viene montado. Altura de 63 a 75cm.- NEGRO</t>
  </si>
  <si>
    <t>Sofá recepción de una plaza tapizado en símil piel sobre estructura robusta. Pies cromados. Ideal para salas de espera, recibidores, etc- NEGRO</t>
  </si>
  <si>
    <t>Sofá recepción de 2 plazas tapizado en símil piel sobre estructura robusta. Pies cromados. Ideal para salas de espera, recibidores, etc- NEGRO</t>
  </si>
  <si>
    <t>Sofá recepción de 3 plazas tapizado en símil piel sobre estructura robusta. Pies cromados. Ideal para salas de espera, recibidores, etc- NEGRO</t>
  </si>
  <si>
    <t>Taquillas de vestuario metálica  de 1 cuerpo y 1 puerta. Puertas con etiquetero y sistema de ventilación.
Incluye 1 balda superior para objetos y soporte para colgar perchas. Se entrgan con cerradura estándar con llave.- GRIS</t>
  </si>
  <si>
    <t>Taquillas de vestuario metálica  de 1 cuerpo y 2 puertas. Puertas con etiquetero y sistema de ventilación.
Incluyen soporte para colgar perchas  y cerradura estándar con llave.- GRIS</t>
  </si>
  <si>
    <t>Taquillas de vestuario metálica  de 1 cuerpo y 3 puertas. Puertas con etiquetero y sistema de ventilación.
Incluyen cerradura estándar con llave.- GRIS</t>
  </si>
  <si>
    <t>Taquillas de vestuario metálica  de 2 cuerpos y 2 puertas. Puertas con etiquetero y sistema de ventilación.
Cada cuerpo incluye 1 balda superior para objetos y soporte para colgar perchas. Se entrgan con cerradura estándar con llave.- GRIS</t>
  </si>
  <si>
    <t>Taquillas de vestuario metálica  de 2 cuerpos y 4 puertas. Puertas con etiquetero y sistema de ventilación.
Incluyen soporte para colgar perchas  y cerradura estándar con llave.- GRIS</t>
  </si>
  <si>
    <t>Taquillas de vestuario metálica  de 2 cuerpos y 6 puertas. Puertas con etiquetero y sistema de ventilación.
Incluyen cerradura estándar con llave.- GRIS</t>
  </si>
  <si>
    <t>Taquillas de vestuario metálica  de 3 cuerpos y 3 puertas. Puertas con etiquetero y sistema de ventilación.
Cada cuerpo incluye 1 balda superior para objetos y soporte para colgar perchas. Se entrgan con cerradura estándar con llave.- GRIS</t>
  </si>
  <si>
    <t>Taquillas de vestuario metálica  de 3 cuerpos y 6 puertas. Puertas con etiquetero y sistema de ventilación.
Incluyen soporte para colgar perchas  y cerradura estándar con llave.- GRIS</t>
  </si>
  <si>
    <t>Taquillas de vestuario metálica  de 3 cuerpos y 9 puertas. Puertas con etiquetero y sistema de ventilación.
Incluyen cerradura estándar con llave.- GRIS</t>
  </si>
  <si>
    <t>Patas metálicas con niveladores para taquillas metálicas. Fijacion atornillada. Incluye 4 piés.- GRIS</t>
  </si>
  <si>
    <t>Techo inclinado para taquillas de 300mm / 1 cuerpo- GRIS</t>
  </si>
  <si>
    <t>Techo inclinado para taquillas de 300mm / 2 cuerpos- GRIS</t>
  </si>
  <si>
    <t>Techo inclinado para taquillas de300mm / 3 cuerpos- GRIS</t>
  </si>
  <si>
    <t>Techo inclinado para taquillas de 400mm / 1 cuerpo- GRIS</t>
  </si>
  <si>
    <t>Techo inclinado para taquillas de 400mm / 2 cuerpos- GRIS</t>
  </si>
  <si>
    <t>Techo inclinado para taquillas de 400mm / 3 cuerpos- GRIS</t>
  </si>
  <si>
    <t>Cerradura estándar con llave para taquillas de 300mm y 400mm- GRIS</t>
  </si>
  <si>
    <t>Cerradura monedero para taquillas de 300mm y 400mm- GRIS</t>
  </si>
  <si>
    <t>Banco de madera. Estructura de acero y listones de pino barnizado.- MADERA</t>
  </si>
  <si>
    <t>Banco de madera con zapatero. Estructura de acero y listones de pino barnizado.- MADERA</t>
  </si>
  <si>
    <t>Banco de madera con zapatero y perchero superior. Estructura de acero y listones de pino barnizado.- MADERA</t>
  </si>
  <si>
    <t>Banco de madera doble con zapatero y perchero superior. Estructura de acero y listones de pino barnizado.- MADERA</t>
  </si>
  <si>
    <t>Separador móvil de doble cara de estructura metálica y superficie blanda para chinchetas y notas. Estructura fabricada en acero con ruedas. Medida útil de la superficie: 112 x 136 cm- AZUL</t>
  </si>
  <si>
    <t>Papelera inoxidables con pedal 12L- Inox</t>
  </si>
  <si>
    <t xml:space="preserve"> Perchero con paraguero. Gran capacidad gracias a sus 20 ganchos: 12 para chaquetas, 4 ganchos adicionales en la columna para ropa ligera o accesorior y 4 más el paraguero para paraguas de bolsillo.- Negro</t>
  </si>
  <si>
    <t>Perchero tipo góndola de gran capacidad. ( hasta 35 prendas). Fabricado en acero. Brazos laterales extensibles para aumentar la capacidad. Incluye ruedas para su desplazamiento.- Negro</t>
  </si>
  <si>
    <t>VITRINA EXTERIOR PUERTA APERTURA VERTICAL CORCHO 6xA4- Corcho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</si>
</sst>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4" x14ac:knownFonts="1">
    <font>
      <sz val="10"/>
      <name val="Arial"/>
    </font>
    <font>
      <sz val="10"/>
      <name val="Arial"/>
      <family val="2"/>
    </font>
    <font>
      <b/>
      <sz val="16"/>
      <color indexed="9"/>
      <name val="Arial"/>
      <family val="2"/>
    </font>
    <font>
      <b/>
      <sz val="12"/>
      <name val="Arial"/>
      <family val="2"/>
    </font>
    <font>
      <b/>
      <sz val="14"/>
      <color indexed="9"/>
      <name val="Arial"/>
      <family val="2"/>
    </font>
    <font>
      <sz val="10"/>
      <color indexed="12"/>
      <name val="Arial"/>
      <family val="2"/>
    </font>
    <font>
      <b/>
      <sz val="9"/>
      <name val="Arial"/>
      <family val="2"/>
    </font>
    <font>
      <sz val="8"/>
      <name val="Arial"/>
      <family val="2"/>
    </font>
    <font>
      <b/>
      <sz val="9"/>
      <color indexed="12"/>
      <name val="Arial"/>
      <family val="2"/>
    </font>
    <font>
      <b/>
      <sz val="8"/>
      <name val="Arial"/>
      <family val="2"/>
    </font>
    <font>
      <b/>
      <sz val="10"/>
      <name val="Arial"/>
      <family val="2"/>
    </font>
    <font>
      <sz val="10"/>
      <color indexed="8"/>
      <name val="Arial"/>
      <family val="2"/>
    </font>
    <font>
      <b/>
      <u/>
      <sz val="8"/>
      <name val="Arial"/>
      <family val="2"/>
    </font>
    <font>
      <u/>
      <sz val="10"/>
      <color indexed="12"/>
      <name val="Arial"/>
      <family val="2"/>
    </font>
    <font>
      <sz val="8"/>
      <name val="Arial"/>
      <family val="2"/>
    </font>
    <font>
      <sz val="12"/>
      <name val="Arial"/>
      <family val="2"/>
    </font>
    <font>
      <b/>
      <sz val="12"/>
      <color indexed="10"/>
      <name val="Arial"/>
      <family val="2"/>
    </font>
    <font>
      <b/>
      <sz val="11"/>
      <color theme="1"/>
      <name val="Calibri"/>
      <family val="2"/>
      <scheme val="minor"/>
    </font>
    <font>
      <b/>
      <sz val="9"/>
      <color rgb="FFFFFFFF"/>
      <name val="Arial"/>
      <family val="2"/>
    </font>
    <font>
      <sz val="11"/>
      <color rgb="FF000000"/>
      <name val="Calibri"/>
      <family val="2"/>
    </font>
    <font>
      <b/>
      <sz val="9"/>
      <color rgb="FFFF0000"/>
      <name val="Arial"/>
      <family val="2"/>
    </font>
    <font>
      <u/>
      <sz val="10"/>
      <color theme="10"/>
      <name val="Arial"/>
      <family val="2"/>
    </font>
    <font>
      <sz val="9"/>
      <color theme="1"/>
      <name val="Arial"/>
      <family val="2"/>
    </font>
    <font>
      <sz val="9"/>
      <color theme="1"/>
      <name val="Arial"/>
    </font>
    <font>
      <b/>
      <sz val="12"/>
      <color rgb="FFFF0000"/>
      <name val="Arial"/>
      <family val="2"/>
    </font>
    <font>
      <sz val="10"/>
      <color theme="1"/>
      <name val="Arial"/>
      <family val="2"/>
    </font>
    <font>
      <b/>
      <sz val="11"/>
      <name val="Arial"/>
      <family val="2"/>
    </font>
    <font>
      <sz val="10"/>
      <name val="Arial"/>
    </font>
    <font>
      <b/>
      <sz val="9"/>
      <color indexed="81"/>
      <name val="Tahoma"/>
      <family val="2"/>
    </font>
    <font>
      <sz val="11"/>
      <name val="Calibri"/>
      <family val="2"/>
      <scheme val="minor"/>
    </font>
    <font>
      <sz val="9"/>
      <color rgb="FF000000"/>
      <name val="Arial"/>
      <family val="2"/>
    </font>
    <font>
      <sz val="9"/>
      <color indexed="81"/>
      <name val="Tahoma"/>
      <family val="2"/>
    </font>
    <font>
      <sz val="11"/>
      <name val="Aptos Narrow"/>
      <family val="2"/>
    </font>
    <font>
      <sz val="11"/>
      <color theme="1"/>
      <name val="Aptos Narrow"/>
      <family val="2"/>
    </font>
  </fonts>
  <fills count="11">
    <fill>
      <patternFill patternType="none"/>
    </fill>
    <fill>
      <patternFill patternType="gray125"/>
    </fill>
    <fill>
      <patternFill patternType="solid">
        <fgColor indexed="65"/>
        <bgColor indexed="64"/>
      </patternFill>
    </fill>
    <fill>
      <patternFill patternType="solid">
        <fgColor indexed="18"/>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indexed="65"/>
        <bgColor rgb="FF000000"/>
      </patternFill>
    </fill>
    <fill>
      <patternFill patternType="solid">
        <fgColor theme="0" tint="-0.249977111117893"/>
        <bgColor theme="4" tint="0.59999389629810485"/>
      </patternFill>
    </fill>
    <fill>
      <patternFill patternType="solid">
        <fgColor theme="0"/>
        <bgColor indexed="64"/>
      </patternFill>
    </fill>
    <fill>
      <patternFill patternType="solid">
        <fgColor theme="3" tint="0.89999084444715716"/>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theme="0"/>
      </left>
      <right/>
      <top style="thin">
        <color theme="0"/>
      </top>
      <bottom style="thin">
        <color theme="0"/>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style="hair">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s>
  <cellStyleXfs count="5">
    <xf numFmtId="0" fontId="0" fillId="0" borderId="0"/>
    <xf numFmtId="0" fontId="13" fillId="0" borderId="0" applyNumberFormat="0" applyFill="0" applyBorder="0" applyAlignment="0" applyProtection="0">
      <alignment vertical="top"/>
      <protection locked="0"/>
    </xf>
    <xf numFmtId="0" fontId="11" fillId="0" borderId="0"/>
    <xf numFmtId="0" fontId="21" fillId="0" borderId="0" applyNumberFormat="0" applyFill="0" applyBorder="0" applyAlignment="0" applyProtection="0"/>
    <xf numFmtId="44" fontId="27" fillId="0" borderId="0" applyFont="0" applyFill="0" applyBorder="0" applyAlignment="0" applyProtection="0"/>
  </cellStyleXfs>
  <cellXfs count="187">
    <xf numFmtId="0" fontId="0" fillId="0" borderId="0" xfId="0"/>
    <xf numFmtId="0" fontId="0" fillId="2" borderId="0" xfId="0" applyFill="1" applyAlignment="1" applyProtection="1">
      <alignment vertical="center"/>
      <protection locked="0"/>
    </xf>
    <xf numFmtId="0" fontId="3" fillId="2" borderId="0" xfId="0" applyFont="1" applyFill="1" applyAlignment="1" applyProtection="1">
      <alignment vertical="center"/>
      <protection locked="0"/>
    </xf>
    <xf numFmtId="0" fontId="4" fillId="3" borderId="1" xfId="0" applyFont="1" applyFill="1" applyBorder="1" applyAlignment="1" applyProtection="1">
      <alignment vertical="center"/>
      <protection locked="0"/>
    </xf>
    <xf numFmtId="0" fontId="0" fillId="2" borderId="0" xfId="0" applyFill="1" applyAlignment="1" applyProtection="1">
      <alignment horizontal="left" vertical="center"/>
      <protection locked="0"/>
    </xf>
    <xf numFmtId="0" fontId="4" fillId="3" borderId="2" xfId="0" applyFont="1" applyFill="1" applyBorder="1" applyAlignment="1" applyProtection="1">
      <alignment vertical="center"/>
      <protection locked="0"/>
    </xf>
    <xf numFmtId="0" fontId="5" fillId="2" borderId="0" xfId="0" applyFont="1" applyFill="1" applyAlignment="1" applyProtection="1">
      <alignment horizontal="center" vertical="center" wrapText="1"/>
      <protection locked="0"/>
    </xf>
    <xf numFmtId="0" fontId="4" fillId="3" borderId="3" xfId="0" applyFont="1" applyFill="1" applyBorder="1" applyAlignment="1" applyProtection="1">
      <alignment vertical="center"/>
      <protection locked="0"/>
    </xf>
    <xf numFmtId="0" fontId="4" fillId="3" borderId="4" xfId="0" applyFont="1" applyFill="1" applyBorder="1" applyAlignment="1" applyProtection="1">
      <alignment vertical="center"/>
      <protection locked="0"/>
    </xf>
    <xf numFmtId="0" fontId="8" fillId="2" borderId="8" xfId="0" applyFont="1" applyFill="1" applyBorder="1" applyAlignment="1" applyProtection="1">
      <alignment horizontal="center" vertical="center"/>
      <protection locked="0"/>
    </xf>
    <xf numFmtId="0" fontId="9" fillId="2" borderId="9" xfId="0" applyFont="1" applyFill="1" applyBorder="1" applyAlignment="1" applyProtection="1">
      <alignment vertical="center"/>
      <protection locked="0"/>
    </xf>
    <xf numFmtId="0" fontId="9" fillId="2" borderId="10" xfId="0" applyFont="1" applyFill="1" applyBorder="1" applyAlignment="1" applyProtection="1">
      <alignment vertical="center"/>
      <protection locked="0"/>
    </xf>
    <xf numFmtId="0" fontId="3" fillId="2" borderId="10" xfId="0" applyFont="1" applyFill="1" applyBorder="1" applyAlignment="1" applyProtection="1">
      <alignment vertical="center"/>
      <protection locked="0"/>
    </xf>
    <xf numFmtId="0" fontId="0" fillId="2" borderId="11" xfId="0" applyFill="1" applyBorder="1" applyAlignment="1" applyProtection="1">
      <alignment vertical="center"/>
      <protection locked="0"/>
    </xf>
    <xf numFmtId="0" fontId="10" fillId="2" borderId="0" xfId="0" applyFont="1" applyFill="1" applyAlignment="1" applyProtection="1">
      <alignment vertical="center"/>
      <protection locked="0"/>
    </xf>
    <xf numFmtId="0" fontId="8" fillId="2" borderId="1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14" fontId="0" fillId="2" borderId="3" xfId="0" applyNumberFormat="1" applyFill="1" applyBorder="1" applyAlignment="1" applyProtection="1">
      <alignment horizontal="center" vertical="center"/>
      <protection locked="0"/>
    </xf>
    <xf numFmtId="0" fontId="4" fillId="0" borderId="0" xfId="0" applyFont="1" applyAlignment="1" applyProtection="1">
      <alignment vertical="center"/>
      <protection locked="0"/>
    </xf>
    <xf numFmtId="14" fontId="0" fillId="2" borderId="0" xfId="0" applyNumberFormat="1" applyFill="1" applyAlignment="1" applyProtection="1">
      <alignment horizontal="center" vertical="center"/>
      <protection locked="0"/>
    </xf>
    <xf numFmtId="0" fontId="9"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0" fillId="2" borderId="0" xfId="0" applyFont="1" applyFill="1" applyAlignment="1" applyProtection="1">
      <alignment horizontal="right" vertical="center"/>
      <protection locked="0"/>
    </xf>
    <xf numFmtId="0" fontId="8" fillId="2" borderId="13" xfId="0" applyFont="1" applyFill="1" applyBorder="1" applyAlignment="1" applyProtection="1">
      <alignment horizontal="center" vertical="center"/>
      <protection locked="0"/>
    </xf>
    <xf numFmtId="14" fontId="0" fillId="0" borderId="0" xfId="0" applyNumberFormat="1"/>
    <xf numFmtId="4" fontId="0" fillId="0" borderId="0" xfId="0" applyNumberFormat="1"/>
    <xf numFmtId="0" fontId="0" fillId="5" borderId="16" xfId="0" applyFill="1" applyBorder="1"/>
    <xf numFmtId="0" fontId="8" fillId="2" borderId="22"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20" fillId="2" borderId="0" xfId="0" applyFont="1" applyFill="1" applyAlignment="1" applyProtection="1">
      <alignment vertical="center"/>
      <protection locked="0"/>
    </xf>
    <xf numFmtId="0" fontId="0" fillId="0" borderId="0" xfId="0" applyAlignment="1">
      <alignment horizontal="center"/>
    </xf>
    <xf numFmtId="0" fontId="1" fillId="0" borderId="25" xfId="0" applyFont="1" applyBorder="1" applyAlignment="1" applyProtection="1">
      <alignment horizontal="center" vertical="center" wrapText="1"/>
      <protection locked="0"/>
    </xf>
    <xf numFmtId="4" fontId="0" fillId="0" borderId="0" xfId="0" applyNumberFormat="1" applyAlignment="1">
      <alignment horizontal="right"/>
    </xf>
    <xf numFmtId="0" fontId="1" fillId="4" borderId="14" xfId="0" applyFont="1" applyFill="1" applyBorder="1" applyAlignment="1" applyProtection="1">
      <alignment horizontal="center" vertical="center"/>
      <protection locked="0"/>
    </xf>
    <xf numFmtId="0" fontId="1" fillId="2" borderId="0" xfId="0" applyFont="1" applyFill="1" applyAlignment="1" applyProtection="1">
      <alignment horizontal="center" vertical="center" wrapText="1"/>
      <protection locked="0"/>
    </xf>
    <xf numFmtId="0" fontId="1" fillId="2" borderId="6" xfId="0" applyFont="1" applyFill="1" applyBorder="1" applyAlignment="1" applyProtection="1">
      <alignment vertical="center" wrapText="1"/>
      <protection locked="0"/>
    </xf>
    <xf numFmtId="0" fontId="1" fillId="2" borderId="7" xfId="0" applyFont="1" applyFill="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xf numFmtId="0" fontId="15" fillId="2" borderId="2" xfId="0" applyFont="1" applyFill="1" applyBorder="1" applyAlignment="1" applyProtection="1">
      <alignment horizontal="center" vertical="center"/>
      <protection locked="0"/>
    </xf>
    <xf numFmtId="0" fontId="15" fillId="2" borderId="21" xfId="0" applyFont="1" applyFill="1" applyBorder="1" applyAlignment="1" applyProtection="1">
      <alignment horizontal="center" vertical="center"/>
      <protection locked="0"/>
    </xf>
    <xf numFmtId="0" fontId="1" fillId="5" borderId="16" xfId="0" applyFont="1" applyFill="1" applyBorder="1"/>
    <xf numFmtId="0" fontId="25" fillId="0" borderId="14" xfId="0" applyFont="1" applyBorder="1" applyAlignment="1">
      <alignment horizontal="left" vertical="top" wrapText="1"/>
    </xf>
    <xf numFmtId="0" fontId="23" fillId="0" borderId="14" xfId="0" applyFont="1" applyBorder="1" applyAlignment="1">
      <alignment horizontal="left" vertical="top" wrapText="1"/>
    </xf>
    <xf numFmtId="0" fontId="1" fillId="0" borderId="15" xfId="0" applyFont="1" applyBorder="1" applyAlignment="1" applyProtection="1">
      <alignment horizontal="center" wrapText="1"/>
      <protection locked="0"/>
    </xf>
    <xf numFmtId="0" fontId="1" fillId="0" borderId="25" xfId="0" applyFont="1" applyBorder="1" applyAlignment="1" applyProtection="1">
      <alignment horizontal="center" wrapText="1"/>
      <protection locked="0"/>
    </xf>
    <xf numFmtId="0" fontId="0" fillId="2" borderId="0" xfId="0" quotePrefix="1" applyFill="1" applyAlignment="1" applyProtection="1">
      <alignment vertical="center"/>
      <protection locked="0"/>
    </xf>
    <xf numFmtId="0" fontId="10" fillId="6" borderId="3" xfId="0" applyFont="1" applyFill="1" applyBorder="1" applyAlignment="1" applyProtection="1">
      <alignment horizontal="center" vertical="center"/>
      <protection locked="0"/>
    </xf>
    <xf numFmtId="0" fontId="26" fillId="2" borderId="0" xfId="0" applyFont="1" applyFill="1" applyAlignment="1" applyProtection="1">
      <alignment vertical="center"/>
      <protection locked="0"/>
    </xf>
    <xf numFmtId="0" fontId="1" fillId="2" borderId="1" xfId="0" applyFont="1" applyFill="1" applyBorder="1" applyAlignment="1" applyProtection="1">
      <alignment horizontal="left" vertical="center"/>
      <protection locked="0"/>
    </xf>
    <xf numFmtId="0" fontId="1" fillId="0" borderId="23" xfId="0" applyFont="1" applyBorder="1" applyAlignment="1" applyProtection="1">
      <alignment horizontal="left" vertical="center"/>
      <protection locked="0"/>
    </xf>
    <xf numFmtId="0" fontId="8" fillId="2" borderId="4" xfId="0" applyFont="1" applyFill="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7" borderId="9" xfId="0" applyFont="1" applyFill="1" applyBorder="1" applyAlignment="1" applyProtection="1">
      <alignment horizontal="center"/>
      <protection locked="0"/>
    </xf>
    <xf numFmtId="0" fontId="1" fillId="7" borderId="10"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1" fillId="7" borderId="0" xfId="0" applyFont="1" applyFill="1" applyAlignment="1" applyProtection="1">
      <alignment wrapText="1"/>
      <protection locked="0"/>
    </xf>
    <xf numFmtId="0" fontId="3" fillId="7" borderId="5" xfId="0" applyFont="1" applyFill="1" applyBorder="1" applyProtection="1">
      <protection locked="0"/>
    </xf>
    <xf numFmtId="0" fontId="3" fillId="7" borderId="6" xfId="0" applyFont="1" applyFill="1" applyBorder="1" applyProtection="1">
      <protection locked="0"/>
    </xf>
    <xf numFmtId="0" fontId="1" fillId="7" borderId="6" xfId="0" applyFont="1" applyFill="1" applyBorder="1" applyAlignment="1" applyProtection="1">
      <alignment wrapText="1"/>
      <protection locked="0"/>
    </xf>
    <xf numFmtId="0" fontId="0" fillId="0" borderId="0" xfId="0" applyProtection="1">
      <protection locked="0"/>
    </xf>
    <xf numFmtId="0" fontId="13" fillId="0" borderId="0" xfId="1" applyAlignment="1" applyProtection="1">
      <alignment vertical="center"/>
      <protection locked="0"/>
    </xf>
    <xf numFmtId="0" fontId="3" fillId="7" borderId="0" xfId="0" applyFont="1" applyFill="1" applyProtection="1">
      <protection locked="0"/>
    </xf>
    <xf numFmtId="0" fontId="17" fillId="0" borderId="0" xfId="0" applyFont="1" applyAlignment="1" applyProtection="1">
      <alignment horizontal="left" vertical="top" wrapText="1"/>
      <protection locked="0"/>
    </xf>
    <xf numFmtId="4" fontId="5" fillId="2" borderId="3" xfId="0" applyNumberFormat="1"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 fillId="0" borderId="17" xfId="2" applyFont="1" applyBorder="1" applyAlignment="1" applyProtection="1">
      <alignment horizontal="left" vertical="center" wrapText="1"/>
      <protection locked="0"/>
    </xf>
    <xf numFmtId="0" fontId="0" fillId="0" borderId="6" xfId="0" applyBorder="1" applyAlignment="1" applyProtection="1">
      <alignment horizontal="center" vertical="center" wrapText="1"/>
      <protection locked="0"/>
    </xf>
    <xf numFmtId="0" fontId="19" fillId="0" borderId="26" xfId="0" applyFont="1" applyBorder="1" applyAlignment="1" applyProtection="1">
      <alignment horizontal="right" vertical="top"/>
      <protection locked="0"/>
    </xf>
    <xf numFmtId="0" fontId="1" fillId="0" borderId="24" xfId="2" applyFont="1" applyBorder="1" applyAlignment="1" applyProtection="1">
      <alignment horizontal="left" vertical="center" wrapText="1"/>
      <protection locked="0"/>
    </xf>
    <xf numFmtId="4" fontId="11" fillId="0" borderId="17" xfId="2" applyNumberFormat="1" applyBorder="1" applyAlignment="1">
      <alignment horizontal="center" vertical="center" wrapText="1"/>
    </xf>
    <xf numFmtId="4" fontId="11" fillId="0" borderId="29" xfId="0" applyNumberFormat="1" applyFont="1" applyBorder="1" applyAlignment="1">
      <alignment vertical="center" wrapText="1"/>
    </xf>
    <xf numFmtId="0" fontId="0" fillId="2" borderId="0" xfId="0" applyFill="1" applyAlignment="1">
      <alignment vertical="center"/>
    </xf>
    <xf numFmtId="0" fontId="1" fillId="8" borderId="14" xfId="2" applyFont="1" applyFill="1" applyBorder="1" applyAlignment="1">
      <alignment horizontal="left" vertical="center" wrapText="1"/>
    </xf>
    <xf numFmtId="4" fontId="11" fillId="0" borderId="20" xfId="2" applyNumberFormat="1" applyBorder="1" applyAlignment="1">
      <alignment horizontal="center" vertical="center" wrapText="1"/>
    </xf>
    <xf numFmtId="4" fontId="11" fillId="0" borderId="20" xfId="0" applyNumberFormat="1" applyFont="1" applyBorder="1" applyAlignment="1">
      <alignment vertical="center" wrapText="1"/>
    </xf>
    <xf numFmtId="4" fontId="11" fillId="0" borderId="24" xfId="2" applyNumberFormat="1" applyBorder="1" applyAlignment="1">
      <alignment horizontal="center" vertical="center" wrapText="1"/>
    </xf>
    <xf numFmtId="0" fontId="0" fillId="0" borderId="14" xfId="0" applyBorder="1" applyAlignment="1">
      <alignment horizontal="center" vertical="center"/>
    </xf>
    <xf numFmtId="0" fontId="18" fillId="0" borderId="0" xfId="0" applyFont="1" applyAlignment="1">
      <alignment horizontal="center"/>
    </xf>
    <xf numFmtId="0" fontId="23" fillId="0" borderId="14" xfId="0" applyFont="1" applyBorder="1" applyAlignment="1">
      <alignment horizontal="left" wrapText="1"/>
    </xf>
    <xf numFmtId="0" fontId="0" fillId="0" borderId="14" xfId="0" applyBorder="1" applyAlignment="1">
      <alignment horizontal="center" vertical="top"/>
    </xf>
    <xf numFmtId="44" fontId="0" fillId="0" borderId="14" xfId="4" applyFont="1" applyBorder="1" applyAlignment="1">
      <alignment horizontal="center" vertical="center"/>
    </xf>
    <xf numFmtId="4" fontId="23" fillId="0" borderId="14" xfId="0" applyNumberFormat="1" applyFont="1" applyBorder="1" applyAlignment="1">
      <alignment horizontal="center"/>
    </xf>
    <xf numFmtId="0" fontId="0" fillId="9" borderId="14" xfId="0" applyFill="1" applyBorder="1" applyAlignment="1">
      <alignment horizontal="center" vertical="center"/>
    </xf>
    <xf numFmtId="0" fontId="1" fillId="0" borderId="14" xfId="0" applyFont="1" applyBorder="1" applyAlignment="1">
      <alignment horizontal="center" vertical="center" wrapText="1"/>
    </xf>
    <xf numFmtId="0" fontId="29" fillId="0" borderId="14" xfId="0" applyFont="1" applyBorder="1" applyAlignment="1">
      <alignment horizontal="center" vertical="center"/>
    </xf>
    <xf numFmtId="0" fontId="29" fillId="9" borderId="14" xfId="0" applyFont="1" applyFill="1" applyBorder="1" applyAlignment="1">
      <alignment horizontal="center" vertical="center"/>
    </xf>
    <xf numFmtId="0" fontId="0" fillId="10" borderId="30" xfId="0" applyFill="1" applyBorder="1" applyAlignment="1">
      <alignment horizontal="center" vertical="center" wrapText="1"/>
    </xf>
    <xf numFmtId="0" fontId="0" fillId="9" borderId="14" xfId="0" applyFill="1" applyBorder="1" applyAlignment="1">
      <alignment horizontal="center" vertical="center" wrapText="1"/>
    </xf>
    <xf numFmtId="0" fontId="0" fillId="0" borderId="14" xfId="0" applyBorder="1" applyAlignment="1">
      <alignment horizontal="center" vertical="center" wrapText="1"/>
    </xf>
    <xf numFmtId="4" fontId="23" fillId="0" borderId="14" xfId="0" applyNumberFormat="1" applyFont="1" applyBorder="1" applyAlignment="1">
      <alignment horizontal="center" vertical="top" wrapText="1"/>
    </xf>
    <xf numFmtId="0" fontId="29" fillId="0" borderId="16" xfId="0" applyFont="1" applyBorder="1" applyAlignment="1">
      <alignment horizontal="center" vertical="center"/>
    </xf>
    <xf numFmtId="0" fontId="29" fillId="9" borderId="16" xfId="0" applyFont="1" applyFill="1" applyBorder="1" applyAlignment="1">
      <alignment horizontal="center" vertical="center"/>
    </xf>
    <xf numFmtId="0" fontId="19" fillId="0" borderId="16" xfId="0" applyFont="1" applyBorder="1" applyAlignment="1">
      <alignment horizontal="left" wrapText="1"/>
    </xf>
    <xf numFmtId="0" fontId="19" fillId="0" borderId="14" xfId="0" applyFont="1" applyBorder="1" applyAlignment="1">
      <alignment horizontal="left" wrapText="1"/>
    </xf>
    <xf numFmtId="0" fontId="19" fillId="0" borderId="30" xfId="0" applyFont="1" applyBorder="1" applyAlignment="1">
      <alignment horizontal="left" wrapText="1"/>
    </xf>
    <xf numFmtId="0" fontId="23" fillId="0" borderId="30" xfId="0" applyFont="1" applyBorder="1" applyAlignment="1">
      <alignment horizontal="left" wrapText="1"/>
    </xf>
    <xf numFmtId="4" fontId="23" fillId="0" borderId="30" xfId="0" applyNumberFormat="1" applyFont="1" applyBorder="1" applyAlignment="1">
      <alignment horizontal="center"/>
    </xf>
    <xf numFmtId="0" fontId="25" fillId="0" borderId="14" xfId="0" applyFont="1" applyBorder="1" applyAlignment="1">
      <alignment horizontal="center" vertical="center" wrapText="1"/>
    </xf>
    <xf numFmtId="0" fontId="0" fillId="10" borderId="14" xfId="0" applyFill="1" applyBorder="1" applyAlignment="1">
      <alignment horizontal="center" vertical="center"/>
    </xf>
    <xf numFmtId="49" fontId="19" fillId="0" borderId="14" xfId="0" applyNumberFormat="1" applyFont="1" applyBorder="1" applyAlignment="1">
      <alignment horizontal="left" wrapText="1"/>
    </xf>
    <xf numFmtId="49" fontId="19" fillId="0" borderId="30" xfId="0" applyNumberFormat="1" applyFont="1" applyBorder="1" applyAlignment="1">
      <alignment horizontal="left" wrapText="1"/>
    </xf>
    <xf numFmtId="0" fontId="19" fillId="0" borderId="32" xfId="0" applyFont="1" applyBorder="1" applyAlignment="1">
      <alignment horizontal="left" wrapText="1"/>
    </xf>
    <xf numFmtId="0" fontId="1" fillId="0" borderId="30" xfId="0" applyFont="1" applyBorder="1" applyAlignment="1">
      <alignment horizontal="center" vertical="center" wrapText="1"/>
    </xf>
    <xf numFmtId="49" fontId="1" fillId="0" borderId="14" xfId="0" applyNumberFormat="1" applyFont="1" applyBorder="1" applyAlignment="1">
      <alignment horizontal="center" vertical="center" wrapText="1"/>
    </xf>
    <xf numFmtId="49" fontId="1" fillId="0" borderId="14" xfId="0" applyNumberFormat="1" applyFont="1" applyBorder="1" applyAlignment="1">
      <alignment horizontal="center" vertical="center"/>
    </xf>
    <xf numFmtId="49" fontId="19" fillId="0" borderId="11" xfId="0" applyNumberFormat="1" applyFont="1" applyBorder="1" applyAlignment="1">
      <alignment horizontal="left" wrapText="1"/>
    </xf>
    <xf numFmtId="0" fontId="19" fillId="0" borderId="33" xfId="0" applyFont="1" applyBorder="1" applyAlignment="1">
      <alignment horizontal="left" wrapText="1"/>
    </xf>
    <xf numFmtId="49" fontId="19" fillId="0" borderId="34" xfId="0" applyNumberFormat="1" applyFont="1" applyBorder="1" applyAlignment="1">
      <alignment horizontal="left" wrapText="1"/>
    </xf>
    <xf numFmtId="49" fontId="1" fillId="0" borderId="14" xfId="0" applyNumberFormat="1" applyFont="1" applyBorder="1" applyAlignment="1">
      <alignment vertical="center" wrapText="1"/>
    </xf>
    <xf numFmtId="2" fontId="0" fillId="0" borderId="14" xfId="4" applyNumberFormat="1" applyFont="1" applyBorder="1" applyAlignment="1">
      <alignment vertical="top"/>
    </xf>
    <xf numFmtId="0" fontId="0" fillId="0" borderId="14" xfId="0" applyBorder="1" applyAlignment="1">
      <alignment vertical="center"/>
    </xf>
    <xf numFmtId="0" fontId="0" fillId="0" borderId="14" xfId="0" applyBorder="1" applyAlignment="1">
      <alignment vertical="top"/>
    </xf>
    <xf numFmtId="0" fontId="25" fillId="0" borderId="14" xfId="0" applyFont="1" applyBorder="1" applyAlignment="1">
      <alignment vertical="top"/>
    </xf>
    <xf numFmtId="0" fontId="0" fillId="0" borderId="0" xfId="0" applyAlignment="1">
      <alignment vertical="top"/>
    </xf>
    <xf numFmtId="2" fontId="30" fillId="0" borderId="31" xfId="0" applyNumberFormat="1" applyFont="1" applyBorder="1" applyAlignment="1">
      <alignment vertical="top"/>
    </xf>
    <xf numFmtId="2" fontId="22" fillId="0" borderId="14" xfId="0" applyNumberFormat="1" applyFont="1" applyBorder="1" applyAlignment="1">
      <alignment vertical="top"/>
    </xf>
    <xf numFmtId="2" fontId="0" fillId="0" borderId="30" xfId="4" applyNumberFormat="1" applyFont="1" applyBorder="1" applyAlignment="1">
      <alignment vertical="top"/>
    </xf>
    <xf numFmtId="2" fontId="22" fillId="0" borderId="30" xfId="0" applyNumberFormat="1" applyFont="1" applyBorder="1" applyAlignment="1">
      <alignment vertical="top"/>
    </xf>
    <xf numFmtId="0" fontId="0" fillId="0" borderId="30" xfId="0" applyBorder="1" applyAlignment="1">
      <alignment vertical="top"/>
    </xf>
    <xf numFmtId="0" fontId="19" fillId="0" borderId="11" xfId="0" applyFont="1" applyBorder="1" applyAlignment="1">
      <alignment horizontal="left" wrapText="1"/>
    </xf>
    <xf numFmtId="49" fontId="1" fillId="0" borderId="14" xfId="0" applyNumberFormat="1" applyFont="1" applyBorder="1" applyAlignment="1">
      <alignment horizontal="left" vertical="top" wrapText="1"/>
    </xf>
    <xf numFmtId="0" fontId="0" fillId="0" borderId="14" xfId="0" applyBorder="1" applyAlignment="1">
      <alignment horizontal="left" vertical="top" wrapText="1"/>
    </xf>
    <xf numFmtId="0" fontId="33" fillId="0" borderId="14" xfId="0" applyFont="1" applyBorder="1" applyAlignment="1">
      <alignment horizontal="center" vertical="center"/>
    </xf>
    <xf numFmtId="0" fontId="33" fillId="0" borderId="14" xfId="0" applyFont="1" applyBorder="1" applyAlignment="1">
      <alignment horizontal="center" vertical="center" wrapText="1"/>
    </xf>
    <xf numFmtId="49" fontId="33" fillId="0" borderId="14" xfId="0" applyNumberFormat="1" applyFont="1" applyBorder="1" applyAlignment="1">
      <alignment horizontal="left" vertical="top" wrapText="1"/>
    </xf>
    <xf numFmtId="49" fontId="32" fillId="9" borderId="14" xfId="0" applyNumberFormat="1" applyFont="1" applyFill="1" applyBorder="1" applyAlignment="1">
      <alignment horizontal="left" vertical="top" wrapText="1"/>
    </xf>
    <xf numFmtId="0" fontId="32" fillId="0" borderId="14" xfId="0" applyFont="1" applyBorder="1" applyAlignment="1">
      <alignment horizontal="left" vertical="top" wrapText="1"/>
    </xf>
    <xf numFmtId="0" fontId="33" fillId="0" borderId="14" xfId="0" applyFont="1" applyBorder="1" applyAlignment="1">
      <alignment horizontal="left" vertical="top" wrapText="1"/>
    </xf>
    <xf numFmtId="0" fontId="33" fillId="0" borderId="35" xfId="0" applyFont="1" applyBorder="1" applyAlignment="1">
      <alignment horizontal="center" vertical="center"/>
    </xf>
    <xf numFmtId="0" fontId="22" fillId="0" borderId="14" xfId="0" applyFont="1" applyBorder="1" applyAlignment="1">
      <alignment horizontal="center" vertical="center"/>
    </xf>
    <xf numFmtId="0" fontId="3" fillId="2" borderId="0" xfId="0" applyFont="1" applyFill="1" applyAlignment="1" applyProtection="1">
      <alignment horizontal="left" vertical="center"/>
      <protection locked="0"/>
    </xf>
    <xf numFmtId="0" fontId="29" fillId="0" borderId="14" xfId="0" applyFont="1" applyBorder="1" applyAlignment="1" applyProtection="1">
      <alignment horizontal="left" vertical="center"/>
      <protection locked="0"/>
    </xf>
    <xf numFmtId="0" fontId="29" fillId="9" borderId="14" xfId="0" applyFont="1" applyFill="1" applyBorder="1" applyAlignment="1" applyProtection="1">
      <alignment horizontal="left" vertical="center"/>
      <protection locked="0"/>
    </xf>
    <xf numFmtId="0" fontId="1" fillId="9" borderId="17" xfId="2" applyFont="1" applyFill="1" applyBorder="1" applyAlignment="1" applyProtection="1">
      <alignment horizontal="left" vertical="center" wrapText="1"/>
      <protection locked="0"/>
    </xf>
    <xf numFmtId="0" fontId="1" fillId="9" borderId="28" xfId="0" applyFont="1" applyFill="1" applyBorder="1" applyAlignment="1" applyProtection="1">
      <alignment horizontal="center" vertical="center" wrapText="1"/>
      <protection locked="0"/>
    </xf>
    <xf numFmtId="0" fontId="1" fillId="9" borderId="28" xfId="0" applyFont="1" applyFill="1" applyBorder="1" applyAlignment="1" applyProtection="1">
      <alignment horizontal="center" wrapText="1"/>
      <protection locked="0"/>
    </xf>
    <xf numFmtId="4" fontId="11" fillId="9" borderId="17" xfId="2" applyNumberFormat="1" applyFill="1" applyBorder="1" applyAlignment="1">
      <alignment horizontal="center" vertical="center" wrapText="1"/>
    </xf>
    <xf numFmtId="4" fontId="11" fillId="9" borderId="29" xfId="0" applyNumberFormat="1" applyFont="1" applyFill="1" applyBorder="1" applyAlignment="1">
      <alignment vertical="center" wrapText="1"/>
    </xf>
    <xf numFmtId="0" fontId="19" fillId="0" borderId="36" xfId="0" applyFont="1" applyBorder="1" applyAlignment="1">
      <alignment horizontal="left" wrapText="1"/>
    </xf>
    <xf numFmtId="0" fontId="23" fillId="9" borderId="14" xfId="0" applyFont="1" applyFill="1" applyBorder="1" applyAlignment="1">
      <alignment horizontal="left" wrapText="1"/>
    </xf>
    <xf numFmtId="2" fontId="30" fillId="0" borderId="14" xfId="4" applyNumberFormat="1" applyFont="1" applyFill="1" applyBorder="1" applyAlignment="1">
      <alignment vertical="top"/>
    </xf>
    <xf numFmtId="2" fontId="22" fillId="0" borderId="14" xfId="4" applyNumberFormat="1" applyFont="1" applyBorder="1" applyAlignment="1">
      <alignment vertical="top"/>
    </xf>
    <xf numFmtId="0" fontId="23" fillId="9" borderId="30" xfId="0" applyFont="1" applyFill="1" applyBorder="1" applyAlignment="1">
      <alignment horizontal="left" wrapText="1"/>
    </xf>
    <xf numFmtId="2" fontId="30" fillId="0" borderId="30" xfId="4" applyNumberFormat="1" applyFont="1" applyFill="1" applyBorder="1" applyAlignment="1">
      <alignment vertical="top"/>
    </xf>
    <xf numFmtId="2" fontId="22" fillId="0" borderId="30" xfId="4" applyNumberFormat="1" applyFont="1" applyBorder="1" applyAlignment="1">
      <alignment vertical="top"/>
    </xf>
    <xf numFmtId="0" fontId="17" fillId="0" borderId="27"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2" fillId="3" borderId="0" xfId="0" applyFont="1" applyFill="1" applyAlignment="1" applyProtection="1">
      <alignment horizontal="center" vertical="center"/>
      <protection locked="0"/>
    </xf>
    <xf numFmtId="0" fontId="5" fillId="2" borderId="20"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1" fillId="7" borderId="9" xfId="0" applyFont="1" applyFill="1" applyBorder="1" applyAlignment="1" applyProtection="1">
      <alignment horizontal="center" vertical="center"/>
      <protection locked="0"/>
    </xf>
    <xf numFmtId="0" fontId="1" fillId="7" borderId="10" xfId="0" applyFont="1" applyFill="1" applyBorder="1" applyAlignment="1" applyProtection="1">
      <alignment horizontal="center" vertical="center"/>
      <protection locked="0"/>
    </xf>
    <xf numFmtId="0" fontId="1" fillId="7" borderId="18" xfId="0" applyFont="1" applyFill="1" applyBorder="1" applyAlignment="1" applyProtection="1">
      <alignment horizontal="center" vertical="center"/>
      <protection locked="0"/>
    </xf>
    <xf numFmtId="0" fontId="3" fillId="2" borderId="19"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4" fillId="3" borderId="22"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10" fillId="7" borderId="9" xfId="0" applyFont="1" applyFill="1" applyBorder="1" applyAlignment="1" applyProtection="1">
      <alignment horizontal="center" vertical="center"/>
      <protection locked="0"/>
    </xf>
    <xf numFmtId="0" fontId="10" fillId="7" borderId="10" xfId="0" applyFont="1" applyFill="1" applyBorder="1" applyAlignment="1" applyProtection="1">
      <alignment horizontal="center" vertical="center"/>
      <protection locked="0"/>
    </xf>
    <xf numFmtId="0" fontId="10" fillId="7" borderId="18" xfId="0" applyFont="1" applyFill="1" applyBorder="1" applyAlignment="1" applyProtection="1">
      <alignment horizontal="center" vertical="center"/>
      <protection locked="0"/>
    </xf>
    <xf numFmtId="0" fontId="10" fillId="7" borderId="9" xfId="0" applyFont="1" applyFill="1" applyBorder="1" applyAlignment="1" applyProtection="1">
      <alignment horizontal="center" wrapText="1"/>
      <protection locked="0"/>
    </xf>
    <xf numFmtId="0" fontId="10" fillId="7" borderId="10" xfId="0" applyFont="1" applyFill="1" applyBorder="1" applyAlignment="1" applyProtection="1">
      <alignment horizontal="center" wrapText="1"/>
      <protection locked="0"/>
    </xf>
    <xf numFmtId="0" fontId="10" fillId="7" borderId="18" xfId="0" applyFont="1" applyFill="1" applyBorder="1" applyAlignment="1" applyProtection="1">
      <alignment horizontal="center" wrapText="1"/>
      <protection locked="0"/>
    </xf>
    <xf numFmtId="0" fontId="1" fillId="7" borderId="9" xfId="0" applyFont="1" applyFill="1" applyBorder="1" applyAlignment="1" applyProtection="1">
      <alignment horizontal="center" wrapText="1"/>
      <protection locked="0"/>
    </xf>
    <xf numFmtId="0" fontId="1" fillId="7" borderId="10" xfId="0" applyFont="1" applyFill="1" applyBorder="1" applyAlignment="1" applyProtection="1">
      <alignment horizontal="center" wrapText="1"/>
      <protection locked="0"/>
    </xf>
    <xf numFmtId="0" fontId="1" fillId="7" borderId="18" xfId="0" applyFont="1" applyFill="1" applyBorder="1" applyAlignment="1" applyProtection="1">
      <alignment horizontal="center" wrapText="1"/>
      <protection locked="0"/>
    </xf>
    <xf numFmtId="0" fontId="1" fillId="7" borderId="20" xfId="0" applyFont="1" applyFill="1" applyBorder="1" applyAlignment="1" applyProtection="1">
      <alignment horizontal="center" wrapText="1"/>
      <protection locked="0"/>
    </xf>
    <xf numFmtId="0" fontId="1" fillId="7" borderId="2" xfId="0" applyFont="1" applyFill="1" applyBorder="1" applyAlignment="1" applyProtection="1">
      <alignment horizontal="center" wrapText="1"/>
      <protection locked="0"/>
    </xf>
    <xf numFmtId="0" fontId="1" fillId="7" borderId="21" xfId="0" applyFont="1" applyFill="1" applyBorder="1" applyAlignment="1" applyProtection="1">
      <alignment horizontal="center" wrapText="1"/>
      <protection locked="0"/>
    </xf>
    <xf numFmtId="0" fontId="1" fillId="7" borderId="9" xfId="0" applyFont="1" applyFill="1" applyBorder="1" applyAlignment="1" applyProtection="1">
      <alignment horizontal="center"/>
      <protection locked="0"/>
    </xf>
    <xf numFmtId="0" fontId="1" fillId="7" borderId="10"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21" fillId="7" borderId="9" xfId="3" applyFill="1" applyBorder="1" applyAlignment="1" applyProtection="1">
      <alignment horizontal="center" vertical="center"/>
      <protection locked="0"/>
    </xf>
    <xf numFmtId="0" fontId="21" fillId="7" borderId="10" xfId="3" applyFill="1" applyBorder="1" applyAlignment="1" applyProtection="1">
      <alignment horizontal="center" vertical="center"/>
      <protection locked="0"/>
    </xf>
    <xf numFmtId="0" fontId="21" fillId="7" borderId="18" xfId="3" applyFill="1" applyBorder="1" applyAlignment="1" applyProtection="1">
      <alignment horizontal="center" vertical="center"/>
      <protection locked="0"/>
    </xf>
    <xf numFmtId="0" fontId="21" fillId="7" borderId="9" xfId="3" applyFill="1" applyBorder="1" applyAlignment="1" applyProtection="1">
      <alignment horizontal="center" vertical="center" wrapText="1"/>
      <protection locked="0"/>
    </xf>
    <xf numFmtId="0" fontId="21" fillId="7" borderId="10" xfId="3" applyFill="1" applyBorder="1" applyAlignment="1" applyProtection="1">
      <alignment horizontal="center" vertical="center" wrapText="1"/>
      <protection locked="0"/>
    </xf>
    <xf numFmtId="0" fontId="21" fillId="7" borderId="18" xfId="3" applyFill="1" applyBorder="1" applyAlignment="1" applyProtection="1">
      <alignment horizontal="center" vertical="center" wrapText="1"/>
      <protection locked="0"/>
    </xf>
    <xf numFmtId="0" fontId="15" fillId="7" borderId="20" xfId="0" applyFont="1" applyFill="1" applyBorder="1" applyProtection="1">
      <protection locked="0"/>
    </xf>
    <xf numFmtId="0" fontId="15" fillId="7" borderId="2" xfId="0" applyFont="1" applyFill="1" applyBorder="1" applyProtection="1">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14" xfId="0" applyFont="1" applyBorder="1" applyAlignment="1" applyProtection="1">
      <alignment horizontal="left" vertical="top"/>
      <protection locked="0"/>
    </xf>
  </cellXfs>
  <cellStyles count="5">
    <cellStyle name="Hipervínculo" xfId="1" builtinId="8"/>
    <cellStyle name="Hyperlink" xfId="3" xr:uid="{00000000-000B-0000-0000-000008000000}"/>
    <cellStyle name="Moneda" xfId="4" builtinId="4"/>
    <cellStyle name="Normal" xfId="0" builtinId="0"/>
    <cellStyle name="Normal_Sheet1" xfId="2" xr:uid="{00000000-0005-0000-0000-000003000000}"/>
  </cellStyles>
  <dxfs count="33">
    <dxf>
      <alignment horizontal="general"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Arial"/>
        <family val="2"/>
        <scheme val="none"/>
      </font>
      <numFmt numFmtId="2" formatCode="0.00"/>
      <fill>
        <patternFill patternType="none">
          <fgColor indexed="64"/>
          <bgColor auto="1"/>
        </patternFill>
      </fill>
      <alignment horizontal="general" vertical="top"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9"/>
        <color theme="1"/>
        <name val="Arial"/>
        <scheme val="none"/>
      </font>
      <numFmt numFmtId="4"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4"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0" formatCode="Genera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bottom" textRotation="0" wrapText="1" indent="0" justifyLastLine="0" shrinkToFit="0" readingOrder="0"/>
      <border outline="0">
        <right style="thin">
          <color indexed="64"/>
        </right>
      </border>
    </dxf>
    <dxf>
      <border outline="0">
        <top style="thin">
          <color indexed="64"/>
        </top>
        <bottom style="thin">
          <color rgb="FF9BC2E6"/>
        </bottom>
      </border>
    </dxf>
    <dxf>
      <alignment vertical="bottom" textRotation="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dxf>
    <dxf>
      <numFmt numFmtId="4" formatCode="#,##0.00"/>
      <alignment horizontal="right" vertical="bottom" textRotation="0" wrapText="0" indent="0" justifyLastLine="0" shrinkToFit="0" readingOrder="0"/>
    </dxf>
    <dxf>
      <numFmt numFmtId="4" formatCode="#,##0.00"/>
    </dxf>
    <dxf>
      <numFmt numFmtId="4" formatCode="#,##0.00"/>
    </dxf>
    <dxf>
      <numFmt numFmtId="0" formatCode="General"/>
    </dxf>
    <dxf>
      <numFmt numFmtId="19" formatCode="dd/mm/yyyy"/>
    </dxf>
    <dxf>
      <numFmt numFmtId="0" formatCode="General"/>
    </dxf>
    <dxf>
      <numFmt numFmtId="19" formatCode="dd/mm/yyyy"/>
    </dxf>
    <dxf>
      <numFmt numFmtId="0" formatCode="General"/>
    </dxf>
    <dxf>
      <numFmt numFmtId="0" formatCode="General"/>
    </dxf>
    <dxf>
      <border outline="0">
        <top style="thin">
          <color indexed="64"/>
        </top>
      </border>
    </dxf>
    <dxf>
      <border outline="0">
        <bottom style="thin">
          <color indexed="64"/>
        </bottom>
      </border>
    </dxf>
    <dxf>
      <fill>
        <patternFill patternType="solid">
          <fgColor indexed="64"/>
          <bgColor theme="0" tint="-0.249977111117893"/>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0"/>
        <color indexed="8"/>
        <name val="Arial"/>
        <family val="2"/>
        <scheme val="none"/>
      </font>
      <numFmt numFmtId="4" formatCode="#,##0.00"/>
      <fill>
        <patternFill patternType="none">
          <fgColor indexed="64"/>
          <bgColor auto="1"/>
        </patternFill>
      </fill>
      <alignment horizontal="general" vertical="center" textRotation="0" wrapText="1" indent="0" justifyLastLine="0" shrinkToFit="0" readingOrder="0"/>
      <border diagonalUp="0" diagonalDown="0">
        <left style="thin">
          <color indexed="64"/>
        </left>
        <right/>
        <top style="medium">
          <color indexed="64"/>
        </top>
        <bottom style="thin">
          <color indexed="64"/>
        </bottom>
        <vertical/>
        <horizontal/>
      </border>
      <protection locked="1" hidden="0"/>
    </dxf>
    <dxf>
      <font>
        <b val="0"/>
        <i val="0"/>
        <strike val="0"/>
        <condense val="0"/>
        <extend val="0"/>
        <outline val="0"/>
        <shadow val="0"/>
        <u val="none"/>
        <vertAlign val="baseline"/>
        <sz val="10"/>
        <color indexed="8"/>
        <name val="Arial"/>
        <family val="2"/>
        <scheme val="none"/>
      </font>
      <numFmt numFmtId="4"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medium">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left style="thin">
          <color indexed="64"/>
        </left>
        <right/>
        <top style="medium">
          <color indexed="64"/>
        </top>
        <bottom style="medium">
          <color indexed="64"/>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medium">
          <color indexed="64"/>
        </top>
        <bottom style="thin">
          <color indexed="64"/>
        </bottom>
      </border>
      <protection locked="0" hidden="0"/>
    </dxf>
    <dxf>
      <border outline="0">
        <left style="medium">
          <color indexed="64"/>
        </left>
        <right style="medium">
          <color indexed="64"/>
        </right>
      </border>
    </dxf>
    <dxf>
      <fill>
        <patternFill patternType="none">
          <fgColor indexed="64"/>
          <bgColor auto="1"/>
        </patternFill>
      </fill>
      <protection locked="0" hidden="0"/>
    </dxf>
    <dxf>
      <font>
        <b/>
        <i val="0"/>
        <strike val="0"/>
        <condense val="0"/>
        <extend val="0"/>
        <outline val="0"/>
        <shadow val="0"/>
        <u val="none"/>
        <vertAlign val="baseline"/>
        <sz val="9"/>
        <color indexed="12"/>
        <name val="Arial"/>
        <family val="2"/>
        <scheme val="none"/>
      </font>
      <fill>
        <patternFill patternType="solid">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bottom/>
      </border>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1760220</xdr:colOff>
      <xdr:row>2</xdr:row>
      <xdr:rowOff>274320</xdr:rowOff>
    </xdr:from>
    <xdr:to>
      <xdr:col>1</xdr:col>
      <xdr:colOff>3604260</xdr:colOff>
      <xdr:row>3</xdr:row>
      <xdr:rowOff>0</xdr:rowOff>
    </xdr:to>
    <xdr:sp macro="" textlink="">
      <xdr:nvSpPr>
        <xdr:cNvPr id="3244" name="Rectangle 1">
          <a:extLst>
            <a:ext uri="{FF2B5EF4-FFF2-40B4-BE49-F238E27FC236}">
              <a16:creationId xmlns:a16="http://schemas.microsoft.com/office/drawing/2014/main" id="{03A5BB97-8961-449E-A244-87A4DF5BA953}"/>
            </a:ext>
          </a:extLst>
        </xdr:cNvPr>
        <xdr:cNvSpPr>
          <a:spLocks noChangeArrowheads="1"/>
        </xdr:cNvSpPr>
      </xdr:nvSpPr>
      <xdr:spPr bwMode="auto">
        <a:xfrm flipV="1">
          <a:off x="1242060" y="69342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1760220</xdr:colOff>
      <xdr:row>2</xdr:row>
      <xdr:rowOff>274320</xdr:rowOff>
    </xdr:from>
    <xdr:to>
      <xdr:col>1</xdr:col>
      <xdr:colOff>3604260</xdr:colOff>
      <xdr:row>3</xdr:row>
      <xdr:rowOff>0</xdr:rowOff>
    </xdr:to>
    <xdr:sp macro="" textlink="">
      <xdr:nvSpPr>
        <xdr:cNvPr id="3245" name="Rectangle 1">
          <a:extLst>
            <a:ext uri="{FF2B5EF4-FFF2-40B4-BE49-F238E27FC236}">
              <a16:creationId xmlns:a16="http://schemas.microsoft.com/office/drawing/2014/main" id="{3591D239-EC5B-4809-8927-C9B4820E408B}"/>
            </a:ext>
          </a:extLst>
        </xdr:cNvPr>
        <xdr:cNvSpPr>
          <a:spLocks noChangeArrowheads="1"/>
        </xdr:cNvSpPr>
      </xdr:nvSpPr>
      <xdr:spPr bwMode="auto">
        <a:xfrm flipV="1">
          <a:off x="1242060" y="69342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1760220</xdr:colOff>
      <xdr:row>2</xdr:row>
      <xdr:rowOff>274320</xdr:rowOff>
    </xdr:from>
    <xdr:to>
      <xdr:col>1</xdr:col>
      <xdr:colOff>3604260</xdr:colOff>
      <xdr:row>3</xdr:row>
      <xdr:rowOff>0</xdr:rowOff>
    </xdr:to>
    <xdr:sp macro="" textlink="">
      <xdr:nvSpPr>
        <xdr:cNvPr id="3246" name="Rectangle 3">
          <a:extLst>
            <a:ext uri="{FF2B5EF4-FFF2-40B4-BE49-F238E27FC236}">
              <a16:creationId xmlns:a16="http://schemas.microsoft.com/office/drawing/2014/main" id="{05DDAD96-82E1-4798-8A95-B7599C184EC3}"/>
            </a:ext>
          </a:extLst>
        </xdr:cNvPr>
        <xdr:cNvSpPr>
          <a:spLocks noChangeArrowheads="1"/>
        </xdr:cNvSpPr>
      </xdr:nvSpPr>
      <xdr:spPr bwMode="auto">
        <a:xfrm flipV="1">
          <a:off x="1242060" y="69342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0000000}" name="PEDIDO" displayName="PEDIDO" ref="B48:H67" totalsRowShown="0" headerRowDxfId="32" dataDxfId="31" tableBorderDxfId="30">
  <autoFilter ref="B48:H67" xr:uid="{00000000-0009-0000-0100-000036000000}"/>
  <tableColumns count="7">
    <tableColumn id="1" xr3:uid="{00000000-0010-0000-0000-000001000000}" name="ID" dataDxfId="29"/>
    <tableColumn id="2" xr3:uid="{00000000-0010-0000-0000-000002000000}" name="ARTICULO" dataDxfId="28" dataCellStyle="Normal_Sheet1">
      <calculatedColumnFormula>IFERROR(VLOOKUP(B49,precios[],2,FALSE),"")</calculatedColumnFormula>
    </tableColumn>
    <tableColumn id="4" xr3:uid="{00000000-0010-0000-0000-000004000000}" name="UNIDADES" dataDxfId="27"/>
    <tableColumn id="5" xr3:uid="{00000000-0010-0000-0000-000005000000}" name="MEDIDAS" dataDxfId="26">
      <calculatedColumnFormula>IFERROR(VLOOKUP(B49,precios[],3,FALSE),"")</calculatedColumnFormula>
    </tableColumn>
    <tableColumn id="6" xr3:uid="{00000000-0010-0000-0000-000006000000}" name="COLOR" dataDxfId="25">
      <calculatedColumnFormula>IFERROR(VLOOKUP(B49,precios[],4,FALSE),"")</calculatedColumnFormula>
    </tableColumn>
    <tableColumn id="8" xr3:uid="{00000000-0010-0000-0000-000008000000}" name="PEDIDO" dataDxfId="24" dataCellStyle="Normal_Sheet1">
      <calculatedColumnFormula>IF(E$46="SIN MONTAJE",_xlfn.XLOOKUP(PEDIDO[[#This Row],[ID]],precios[ID ARTICULO],precios[SIN MONTAJE],"",0,1),_xlfn.XLOOKUP(PEDIDO[[#This Row],[ID]],precios[ID ARTICULO],precios[CON MONTAJE],"",0,1))</calculatedColumnFormula>
    </tableColumn>
    <tableColumn id="9" xr3:uid="{00000000-0010-0000-0000-000009000000}" name="IMPORTE" dataDxfId="23">
      <calculatedColumnFormula>IFERROR(+PEDIDO[[#This Row],[PEDIDO]]*PEDIDO[[#This Row],[UNIDADES]],"")</calculatedColumnFormula>
    </tableColumn>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1000000}" name="Tabla48" displayName="Tabla48" ref="A1:AN5" totalsRowShown="0" headerRowDxfId="22" headerRowBorderDxfId="21" tableBorderDxfId="20">
  <autoFilter ref="A1:AN5" xr:uid="{00000000-0009-0000-0100-000030000000}"/>
  <tableColumns count="40">
    <tableColumn id="1" xr3:uid="{00000000-0010-0000-0100-000001000000}" name="SOLICITUD" dataDxfId="19">
      <calculatedColumnFormula>+plantilla!$E$6</calculatedColumnFormula>
    </tableColumn>
    <tableColumn id="2" xr3:uid="{00000000-0010-0000-0100-000002000000}" name="AÑO" dataDxfId="18">
      <calculatedColumnFormula>+plantilla!$D$6</calculatedColumnFormula>
    </tableColumn>
    <tableColumn id="3" xr3:uid="{00000000-0010-0000-0100-000003000000}" name="PROVEEDOR">
      <calculatedColumnFormula>+plantilla!$G$6</calculatedColumnFormula>
    </tableColumn>
    <tableColumn id="4" xr3:uid="{00000000-0010-0000-0100-000004000000}" name="FECHA" dataDxfId="17">
      <calculatedColumnFormula>+plantilla!$H$3</calculatedColumnFormula>
    </tableColumn>
    <tableColumn id="5" xr3:uid="{00000000-0010-0000-0100-000005000000}" name="AREA">
      <calculatedColumnFormula>+plantilla!$D$9</calculatedColumnFormula>
    </tableColumn>
    <tableColumn id="6" xr3:uid="{00000000-0010-0000-0100-000006000000}" name="EMPRESA">
      <calculatedColumnFormula>+plantilla!$D$10</calculatedColumnFormula>
    </tableColumn>
    <tableColumn id="7" xr3:uid="{00000000-0010-0000-0100-000007000000}" name="CIF">
      <calculatedColumnFormula>+plantilla!$D$11</calculatedColumnFormula>
    </tableColumn>
    <tableColumn id="8" xr3:uid="{00000000-0010-0000-0100-000008000000}" name="CEBE">
      <calculatedColumnFormula>+plantilla!$D$12</calculatedColumnFormula>
    </tableColumn>
    <tableColumn id="9" xr3:uid="{00000000-0010-0000-0100-000009000000}" name="PEDIDO">
      <calculatedColumnFormula>+plantilla!$D$13</calculatedColumnFormula>
    </tableColumn>
    <tableColumn id="10" xr3:uid="{00000000-0010-0000-0100-00000A000000}" name="ZONA">
      <calculatedColumnFormula>+plantilla!$D$14</calculatedColumnFormula>
    </tableColumn>
    <tableColumn id="11" xr3:uid="{00000000-0010-0000-0100-00000B000000}" name="DELEGACION">
      <calculatedColumnFormula>+plantilla!$D$15</calculatedColumnFormula>
    </tableColumn>
    <tableColumn id="12" xr3:uid="{00000000-0010-0000-0100-00000C000000}" name="DIRECCION">
      <calculatedColumnFormula>+plantilla!$D$16</calculatedColumnFormula>
    </tableColumn>
    <tableColumn id="13" xr3:uid="{00000000-0010-0000-0100-00000D000000}" name="RESPONSABLE">
      <calculatedColumnFormula>+plantilla!$D$17</calculatedColumnFormula>
    </tableColumn>
    <tableColumn id="14" xr3:uid="{00000000-0010-0000-0100-00000E000000}" name="TELEFONO">
      <calculatedColumnFormula>+plantilla!$D$18</calculatedColumnFormula>
    </tableColumn>
    <tableColumn id="15" xr3:uid="{00000000-0010-0000-0100-00000F000000}" name="EMAIL">
      <calculatedColumnFormula>+plantilla!$D$20</calculatedColumnFormula>
    </tableColumn>
    <tableColumn id="16" xr3:uid="{00000000-0010-0000-0100-000010000000}" name="Responsable facturacion" dataDxfId="16">
      <calculatedColumnFormula>+plantilla!$D$21</calculatedColumnFormula>
    </tableColumn>
    <tableColumn id="17" xr3:uid="{00000000-0010-0000-0100-000011000000}" name="SEDE">
      <calculatedColumnFormula>+plantilla!$D$23</calculatedColumnFormula>
    </tableColumn>
    <tableColumn id="18" xr3:uid="{00000000-0010-0000-0100-000012000000}" name="CLAVE">
      <calculatedColumnFormula>+plantilla!$D$24</calculatedColumnFormula>
    </tableColumn>
    <tableColumn id="19" xr3:uid="{00000000-0010-0000-0100-000013000000}" name="DIRECCION2">
      <calculatedColumnFormula>+plantilla!$D$25</calculatedColumnFormula>
    </tableColumn>
    <tableColumn id="20" xr3:uid="{00000000-0010-0000-0100-000014000000}" name="CODIGO POSTAL">
      <calculatedColumnFormula>+plantilla!$D$26</calculatedColumnFormula>
    </tableColumn>
    <tableColumn id="21" xr3:uid="{00000000-0010-0000-0100-000015000000}" name="POBLACION">
      <calculatedColumnFormula>+plantilla!$D$27</calculatedColumnFormula>
    </tableColumn>
    <tableColumn id="22" xr3:uid="{00000000-0010-0000-0100-000016000000}" name="PROVINCIA">
      <calculatedColumnFormula>+plantilla!$D$28</calculatedColumnFormula>
    </tableColumn>
    <tableColumn id="23" xr3:uid="{00000000-0010-0000-0100-000017000000}" name="CONTACTO2">
      <calculatedColumnFormula>+plantilla!$D$29</calculatedColumnFormula>
    </tableColumn>
    <tableColumn id="24" xr3:uid="{00000000-0010-0000-0100-000018000000}" name="TELEFONO2">
      <calculatedColumnFormula>+plantilla!$D$30</calculatedColumnFormula>
    </tableColumn>
    <tableColumn id="25" xr3:uid="{00000000-0010-0000-0100-000019000000}" name="EMAIL2">
      <calculatedColumnFormula>+plantilla!$D$31</calculatedColumnFormula>
    </tableColumn>
    <tableColumn id="26" xr3:uid="{00000000-0010-0000-0100-00001A000000}" name="AUTORIZADOR">
      <calculatedColumnFormula>+plantilla!$D$34</calculatedColumnFormula>
    </tableColumn>
    <tableColumn id="27" xr3:uid="{00000000-0010-0000-0100-00001B000000}" name="CARGO">
      <calculatedColumnFormula>+plantilla!$D$35</calculatedColumnFormula>
    </tableColumn>
    <tableColumn id="28" xr3:uid="{00000000-0010-0000-0100-00001C000000}" name="FECHA AUTORIZACION" dataDxfId="15"/>
    <tableColumn id="40" xr3:uid="{10BD94D8-D311-4F60-9794-31601621BAA9}" name="ID FCC" dataDxfId="14">
      <calculatedColumnFormula>_xlfn.XLOOKUP(Tabla48[[#This Row],[REF PROV]],precios[ID ARTICULO],precios[FCC],"NO",0,1)</calculatedColumnFormula>
    </tableColumn>
    <tableColumn id="30" xr3:uid="{00000000-0010-0000-0100-00001E000000}" name="NOMBRE">
      <calculatedColumnFormula>+plantilla!C49</calculatedColumnFormula>
    </tableColumn>
    <tableColumn id="31" xr3:uid="{00000000-0010-0000-0100-00001F000000}" name="DETALLE"/>
    <tableColumn id="32" xr3:uid="{00000000-0010-0000-0100-000020000000}" name="UNIDADES">
      <calculatedColumnFormula>+plantilla!D49</calculatedColumnFormula>
    </tableColumn>
    <tableColumn id="33" xr3:uid="{00000000-0010-0000-0100-000021000000}" name="MEDIDAS">
      <calculatedColumnFormula>+plantilla!E49</calculatedColumnFormula>
    </tableColumn>
    <tableColumn id="34" xr3:uid="{00000000-0010-0000-0100-000022000000}" name="COLOR">
      <calculatedColumnFormula>+plantilla!F49</calculatedColumnFormula>
    </tableColumn>
    <tableColumn id="35" xr3:uid="{00000000-0010-0000-0100-000023000000}" name="PRECIO UD" dataDxfId="13">
      <calculatedColumnFormula>+plantilla!G49</calculatedColumnFormula>
    </tableColumn>
    <tableColumn id="36" xr3:uid="{00000000-0010-0000-0100-000024000000}" name="IMPORTE" dataDxfId="12">
      <calculatedColumnFormula>+plantilla!H49</calculatedColumnFormula>
    </tableColumn>
    <tableColumn id="37" xr3:uid="{00000000-0010-0000-0100-000025000000}" name="PRECIO FCC"/>
    <tableColumn id="38" xr3:uid="{00000000-0010-0000-0100-000026000000}" name="IMPORTE FCC">
      <calculatedColumnFormula>+AF2*AK2</calculatedColumnFormula>
    </tableColumn>
    <tableColumn id="39" xr3:uid="{00000000-0010-0000-0100-000027000000}" name="TOTAL COMPRA" dataDxfId="11">
      <calculatedColumnFormula>IFERROR(+AL2+AJ2,"0")</calculatedColumnFormula>
    </tableColumn>
    <tableColumn id="42" xr3:uid="{D26F2340-E716-4B25-88D0-BAEF2A23CFB8}" name="REF PROV" dataDxfId="10">
      <calculatedColumnFormula>plantilla!B49</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03000000}" name="precios" displayName="precios" ref="A1:G205" totalsRowShown="0" headerRowDxfId="9" dataDxfId="8" tableBorderDxfId="7">
  <autoFilter ref="A1:G205" xr:uid="{00000000-0009-0000-0100-000035000000}"/>
  <sortState xmlns:xlrd2="http://schemas.microsoft.com/office/spreadsheetml/2017/richdata2" ref="A2:E38">
    <sortCondition ref="A1:A38"/>
  </sortState>
  <tableColumns count="7">
    <tableColumn id="1" xr3:uid="{00000000-0010-0000-0300-000001000000}" name="ID ARTICULO" dataDxfId="6"/>
    <tableColumn id="4" xr3:uid="{7AFCAD5A-20C1-4D37-A189-1B4C2D9C76AB}" name="ARTICULO" dataDxfId="5"/>
    <tableColumn id="5" xr3:uid="{80D6D6A9-F041-467F-A852-BA1536A2F466}" name="MEDIDAS" dataDxfId="4"/>
    <tableColumn id="6" xr3:uid="{14E550E8-1FF5-4A0E-B2DE-3AA214A3AD8C}" name="COLOR" dataDxfId="3"/>
    <tableColumn id="2" xr3:uid="{00000000-0010-0000-0300-000002000000}" name="SIN MONTAJE" dataDxfId="2"/>
    <tableColumn id="3" xr3:uid="{F69A141A-17D8-4F0D-A2AC-4FD38DEFB412}" name="CON MONTAJE" dataDxfId="1"/>
    <tableColumn id="7" xr3:uid="{EB5E8D0F-0622-41B5-80D3-C701C30334ED}" name="FCC"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des.fcc.es/" TargetMode="External"/><Relationship Id="rId1" Type="http://schemas.openxmlformats.org/officeDocument/2006/relationships/hyperlink" Target="http://sedes.fcc.es/"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3.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M68"/>
  <sheetViews>
    <sheetView topLeftCell="A41" workbookViewId="0">
      <selection activeCell="B49" sqref="B49"/>
    </sheetView>
  </sheetViews>
  <sheetFormatPr baseColWidth="10" defaultColWidth="11.42578125" defaultRowHeight="15.75" x14ac:dyDescent="0.2"/>
  <cols>
    <col min="1" max="1" width="1.5703125" style="1" customWidth="1"/>
    <col min="2" max="2" width="13.42578125" style="2" customWidth="1"/>
    <col min="3" max="3" width="40.7109375" style="2" customWidth="1"/>
    <col min="4" max="4" width="15.7109375" style="2" customWidth="1"/>
    <col min="5" max="5" width="27" style="2" customWidth="1"/>
    <col min="6" max="6" width="13.140625" style="2" customWidth="1"/>
    <col min="7" max="7" width="15.5703125" style="2" customWidth="1"/>
    <col min="8" max="8" width="16.42578125" style="1" customWidth="1"/>
    <col min="9" max="9" width="5.140625" style="1" customWidth="1"/>
    <col min="10" max="10" width="90.140625" style="1" customWidth="1"/>
    <col min="11" max="11" width="15.140625" style="1" customWidth="1"/>
    <col min="12" max="12" width="14.7109375" style="1" customWidth="1"/>
    <col min="13" max="16384" width="11.42578125" style="1"/>
  </cols>
  <sheetData>
    <row r="1" spans="2:8" ht="23.25" customHeight="1" x14ac:dyDescent="0.2">
      <c r="B1" s="148" t="s">
        <v>0</v>
      </c>
      <c r="C1" s="148"/>
      <c r="D1" s="148"/>
      <c r="E1" s="148"/>
      <c r="F1" s="148"/>
      <c r="G1" s="148"/>
      <c r="H1" s="148"/>
    </row>
    <row r="2" spans="2:8" ht="14.25" customHeight="1" thickBot="1" x14ac:dyDescent="0.25">
      <c r="G2" s="1"/>
    </row>
    <row r="3" spans="2:8" ht="18.75" thickBot="1" x14ac:dyDescent="0.25">
      <c r="B3" s="157" t="s">
        <v>1</v>
      </c>
      <c r="C3" s="158"/>
      <c r="F3" s="22" t="s">
        <v>45</v>
      </c>
      <c r="G3" s="22"/>
      <c r="H3" s="17"/>
    </row>
    <row r="4" spans="2:8" ht="17.25" customHeight="1" x14ac:dyDescent="0.2">
      <c r="C4" s="18"/>
      <c r="F4" s="4"/>
      <c r="H4" s="19"/>
    </row>
    <row r="5" spans="2:8" ht="12.6" customHeight="1" x14ac:dyDescent="0.2">
      <c r="D5" s="28" t="s">
        <v>2</v>
      </c>
      <c r="E5" s="28" t="s">
        <v>3</v>
      </c>
      <c r="G5" s="28" t="s">
        <v>4</v>
      </c>
      <c r="H5" s="19"/>
    </row>
    <row r="6" spans="2:8" ht="14.45" customHeight="1" x14ac:dyDescent="0.2">
      <c r="D6" s="33"/>
      <c r="E6" s="33"/>
      <c r="G6" s="33"/>
      <c r="H6" s="19"/>
    </row>
    <row r="7" spans="2:8" ht="16.5" thickBot="1" x14ac:dyDescent="0.25">
      <c r="H7" s="19"/>
    </row>
    <row r="8" spans="2:8" ht="18" x14ac:dyDescent="0.2">
      <c r="B8" s="3" t="s">
        <v>5</v>
      </c>
      <c r="C8" s="5"/>
      <c r="D8" s="149"/>
      <c r="E8" s="150"/>
      <c r="F8" s="150"/>
      <c r="G8" s="150"/>
      <c r="H8" s="151"/>
    </row>
    <row r="9" spans="2:8" ht="15.75" customHeight="1" x14ac:dyDescent="0.2">
      <c r="B9" s="155" t="s">
        <v>6</v>
      </c>
      <c r="C9" s="156"/>
      <c r="D9" s="152"/>
      <c r="E9" s="153"/>
      <c r="F9" s="153"/>
      <c r="G9" s="153"/>
      <c r="H9" s="154"/>
    </row>
    <row r="10" spans="2:8" ht="15.75" customHeight="1" x14ac:dyDescent="0.2">
      <c r="B10" s="155" t="s">
        <v>7</v>
      </c>
      <c r="C10" s="156"/>
      <c r="D10" s="152"/>
      <c r="E10" s="153"/>
      <c r="F10" s="153"/>
      <c r="G10" s="153"/>
      <c r="H10" s="154"/>
    </row>
    <row r="11" spans="2:8" x14ac:dyDescent="0.2">
      <c r="B11" s="155" t="s">
        <v>8</v>
      </c>
      <c r="C11" s="156"/>
      <c r="D11" s="152"/>
      <c r="E11" s="153"/>
      <c r="F11" s="153"/>
      <c r="G11" s="153"/>
      <c r="H11" s="154"/>
    </row>
    <row r="12" spans="2:8" x14ac:dyDescent="0.2">
      <c r="B12" s="155" t="s">
        <v>9</v>
      </c>
      <c r="C12" s="156"/>
      <c r="D12" s="159"/>
      <c r="E12" s="160"/>
      <c r="F12" s="160"/>
      <c r="G12" s="160"/>
      <c r="H12" s="161"/>
    </row>
    <row r="13" spans="2:8" x14ac:dyDescent="0.2">
      <c r="B13" s="155" t="s">
        <v>10</v>
      </c>
      <c r="C13" s="156"/>
      <c r="D13" s="162"/>
      <c r="E13" s="163"/>
      <c r="F13" s="163"/>
      <c r="G13" s="163"/>
      <c r="H13" s="164"/>
    </row>
    <row r="14" spans="2:8" x14ac:dyDescent="0.2">
      <c r="B14" s="155" t="s">
        <v>11</v>
      </c>
      <c r="C14" s="156"/>
      <c r="D14" s="152"/>
      <c r="E14" s="153"/>
      <c r="F14" s="153"/>
      <c r="G14" s="153"/>
      <c r="H14" s="154"/>
    </row>
    <row r="15" spans="2:8" ht="15.75" customHeight="1" x14ac:dyDescent="0.2">
      <c r="B15" s="155" t="s">
        <v>12</v>
      </c>
      <c r="C15" s="156"/>
      <c r="D15" s="152"/>
      <c r="E15" s="153"/>
      <c r="F15" s="153"/>
      <c r="G15" s="153"/>
      <c r="H15" s="154"/>
    </row>
    <row r="16" spans="2:8" ht="15.75" customHeight="1" x14ac:dyDescent="0.2">
      <c r="B16" s="155" t="s">
        <v>13</v>
      </c>
      <c r="C16" s="156"/>
      <c r="D16" s="152"/>
      <c r="E16" s="153"/>
      <c r="F16" s="153"/>
      <c r="G16" s="153"/>
      <c r="H16" s="154"/>
    </row>
    <row r="17" spans="2:13" ht="15.75" customHeight="1" x14ac:dyDescent="0.2">
      <c r="B17" s="155" t="s">
        <v>14</v>
      </c>
      <c r="C17" s="156"/>
      <c r="D17" s="152"/>
      <c r="E17" s="153"/>
      <c r="F17" s="153"/>
      <c r="G17" s="153"/>
      <c r="H17" s="154"/>
    </row>
    <row r="18" spans="2:13" x14ac:dyDescent="0.2">
      <c r="B18" s="155" t="s">
        <v>15</v>
      </c>
      <c r="C18" s="156"/>
      <c r="D18" s="171"/>
      <c r="E18" s="172"/>
      <c r="F18" s="172"/>
      <c r="G18" s="172"/>
      <c r="H18" s="173"/>
    </row>
    <row r="19" spans="2:13" x14ac:dyDescent="0.2">
      <c r="B19" s="155" t="s">
        <v>74</v>
      </c>
      <c r="C19" s="156"/>
      <c r="D19" s="53"/>
      <c r="E19" s="54"/>
      <c r="F19" s="54"/>
      <c r="G19" s="54"/>
      <c r="H19" s="55"/>
    </row>
    <row r="20" spans="2:13" ht="15.75" customHeight="1" x14ac:dyDescent="0.2">
      <c r="B20" s="155" t="s">
        <v>75</v>
      </c>
      <c r="C20" s="156"/>
      <c r="D20" s="174"/>
      <c r="E20" s="175"/>
      <c r="F20" s="175"/>
      <c r="G20" s="175"/>
      <c r="H20" s="176"/>
    </row>
    <row r="21" spans="2:13" ht="18" customHeight="1" thickBot="1" x14ac:dyDescent="0.25">
      <c r="D21" s="56"/>
      <c r="E21" s="56"/>
      <c r="F21" s="56"/>
      <c r="G21" s="34"/>
      <c r="H21" s="34"/>
    </row>
    <row r="22" spans="2:13" ht="18.75" thickBot="1" x14ac:dyDescent="0.3">
      <c r="B22" s="7" t="s">
        <v>17</v>
      </c>
      <c r="C22" s="8"/>
      <c r="D22" s="57" t="s">
        <v>18</v>
      </c>
      <c r="E22" s="58" t="s">
        <v>18</v>
      </c>
      <c r="F22" s="59" t="s">
        <v>18</v>
      </c>
      <c r="G22" s="35"/>
      <c r="H22" s="36"/>
    </row>
    <row r="23" spans="2:13" x14ac:dyDescent="0.2">
      <c r="B23" s="155" t="s">
        <v>19</v>
      </c>
      <c r="C23" s="156"/>
      <c r="D23" s="168"/>
      <c r="E23" s="169"/>
      <c r="F23" s="169"/>
      <c r="G23" s="169"/>
      <c r="H23" s="170"/>
      <c r="J23" s="60" t="s">
        <v>20</v>
      </c>
      <c r="K23" s="60"/>
      <c r="M23" s="60"/>
    </row>
    <row r="24" spans="2:13" x14ac:dyDescent="0.2">
      <c r="B24" s="155" t="s">
        <v>22</v>
      </c>
      <c r="C24" s="156"/>
      <c r="D24" s="165"/>
      <c r="E24" s="166"/>
      <c r="F24" s="166"/>
      <c r="G24" s="166"/>
      <c r="H24" s="167"/>
      <c r="J24" s="61" t="s">
        <v>21</v>
      </c>
    </row>
    <row r="25" spans="2:13" ht="15.75" customHeight="1" x14ac:dyDescent="0.2">
      <c r="B25" s="155" t="s">
        <v>23</v>
      </c>
      <c r="C25" s="156"/>
      <c r="D25" s="165"/>
      <c r="E25" s="166"/>
      <c r="F25" s="166"/>
      <c r="G25" s="166"/>
      <c r="H25" s="167"/>
    </row>
    <row r="26" spans="2:13" x14ac:dyDescent="0.2">
      <c r="B26" s="155" t="s">
        <v>24</v>
      </c>
      <c r="C26" s="156"/>
      <c r="D26" s="165"/>
      <c r="E26" s="166"/>
      <c r="F26" s="166"/>
      <c r="G26" s="166"/>
      <c r="H26" s="167"/>
    </row>
    <row r="27" spans="2:13" x14ac:dyDescent="0.2">
      <c r="B27" s="155" t="s">
        <v>25</v>
      </c>
      <c r="C27" s="156"/>
      <c r="D27" s="165"/>
      <c r="E27" s="166"/>
      <c r="F27" s="166"/>
      <c r="G27" s="166"/>
      <c r="H27" s="167"/>
    </row>
    <row r="28" spans="2:13" ht="15.75" customHeight="1" x14ac:dyDescent="0.2">
      <c r="B28" s="155" t="s">
        <v>26</v>
      </c>
      <c r="C28" s="156"/>
      <c r="D28" s="165"/>
      <c r="E28" s="166"/>
      <c r="F28" s="166"/>
      <c r="G28" s="166"/>
      <c r="H28" s="167"/>
    </row>
    <row r="29" spans="2:13" ht="15.75" customHeight="1" x14ac:dyDescent="0.2">
      <c r="B29" s="155" t="s">
        <v>27</v>
      </c>
      <c r="C29" s="156"/>
      <c r="D29" s="165"/>
      <c r="E29" s="166"/>
      <c r="F29" s="166"/>
      <c r="G29" s="166"/>
      <c r="H29" s="167"/>
    </row>
    <row r="30" spans="2:13" ht="15.6" customHeight="1" x14ac:dyDescent="0.2">
      <c r="B30" s="155" t="s">
        <v>15</v>
      </c>
      <c r="C30" s="156"/>
      <c r="D30" s="165"/>
      <c r="E30" s="166"/>
      <c r="F30" s="166"/>
      <c r="G30" s="166"/>
      <c r="H30" s="167"/>
    </row>
    <row r="31" spans="2:13" ht="15" customHeight="1" x14ac:dyDescent="0.2">
      <c r="B31" s="155" t="s">
        <v>16</v>
      </c>
      <c r="C31" s="156"/>
      <c r="D31" s="177"/>
      <c r="E31" s="178"/>
      <c r="F31" s="178"/>
      <c r="G31" s="178"/>
      <c r="H31" s="179"/>
    </row>
    <row r="32" spans="2:13" ht="15" customHeight="1" thickBot="1" x14ac:dyDescent="0.3">
      <c r="D32" s="62"/>
      <c r="E32" s="62"/>
      <c r="F32" s="62"/>
      <c r="H32" s="2"/>
    </row>
    <row r="33" spans="2:11" ht="18" x14ac:dyDescent="0.2">
      <c r="B33" s="3" t="s">
        <v>28</v>
      </c>
      <c r="C33" s="5"/>
      <c r="D33" s="180" t="s">
        <v>18</v>
      </c>
      <c r="E33" s="181"/>
      <c r="F33" s="181"/>
      <c r="G33" s="39"/>
      <c r="H33" s="40"/>
    </row>
    <row r="34" spans="2:11" ht="15.6" customHeight="1" x14ac:dyDescent="0.2">
      <c r="B34" s="155" t="s">
        <v>29</v>
      </c>
      <c r="C34" s="156"/>
      <c r="D34" s="165"/>
      <c r="E34" s="166"/>
      <c r="F34" s="166"/>
      <c r="G34" s="166"/>
      <c r="H34" s="167"/>
    </row>
    <row r="35" spans="2:11" ht="15.75" customHeight="1" x14ac:dyDescent="0.2">
      <c r="B35" s="155" t="s">
        <v>30</v>
      </c>
      <c r="C35" s="156"/>
      <c r="D35" s="165"/>
      <c r="E35" s="166"/>
      <c r="F35" s="166"/>
      <c r="G35" s="166"/>
      <c r="H35" s="167"/>
    </row>
    <row r="36" spans="2:11" ht="18" customHeight="1" x14ac:dyDescent="0.2">
      <c r="D36" s="6"/>
      <c r="E36" s="6"/>
      <c r="F36" s="6"/>
      <c r="G36" s="6"/>
      <c r="H36" s="6"/>
    </row>
    <row r="37" spans="2:11" ht="12" customHeight="1" x14ac:dyDescent="0.2">
      <c r="B37" s="10" t="s">
        <v>31</v>
      </c>
      <c r="C37" s="11"/>
      <c r="D37" s="12"/>
      <c r="E37" s="12"/>
      <c r="F37" s="12"/>
      <c r="G37" s="12"/>
      <c r="H37" s="13"/>
    </row>
    <row r="38" spans="2:11" ht="12" customHeight="1" x14ac:dyDescent="0.2">
      <c r="B38" s="20"/>
      <c r="C38" s="20"/>
    </row>
    <row r="39" spans="2:11" ht="12" customHeight="1" x14ac:dyDescent="0.2">
      <c r="B39" s="29" t="s">
        <v>32</v>
      </c>
      <c r="C39" s="20"/>
    </row>
    <row r="40" spans="2:11" ht="31.5" customHeight="1" x14ac:dyDescent="0.2">
      <c r="B40" s="185" t="s">
        <v>81</v>
      </c>
      <c r="C40" s="186"/>
      <c r="D40" s="186"/>
      <c r="E40" s="186"/>
      <c r="F40" s="186"/>
      <c r="G40" s="186"/>
      <c r="H40" s="186"/>
    </row>
    <row r="41" spans="2:11" ht="33" customHeight="1" x14ac:dyDescent="0.2">
      <c r="B41" s="182" t="s">
        <v>82</v>
      </c>
      <c r="C41" s="183"/>
      <c r="D41" s="183"/>
      <c r="E41" s="183"/>
      <c r="F41" s="183"/>
      <c r="G41" s="183"/>
      <c r="H41" s="184"/>
    </row>
    <row r="42" spans="2:11" ht="18" customHeight="1" x14ac:dyDescent="0.2">
      <c r="B42" s="182" t="s">
        <v>83</v>
      </c>
      <c r="C42" s="183"/>
      <c r="D42" s="183"/>
      <c r="E42" s="183"/>
      <c r="F42" s="183"/>
      <c r="G42" s="183"/>
      <c r="H42" s="184"/>
    </row>
    <row r="43" spans="2:11" ht="12" customHeight="1" x14ac:dyDescent="0.2">
      <c r="B43" s="63"/>
      <c r="C43" s="63"/>
      <c r="D43" s="63"/>
      <c r="E43" s="63"/>
      <c r="F43" s="146"/>
      <c r="G43" s="146"/>
      <c r="H43" s="63"/>
    </row>
    <row r="44" spans="2:11" ht="12" customHeight="1" x14ac:dyDescent="0.2">
      <c r="B44" s="63"/>
      <c r="C44" s="63"/>
      <c r="D44" s="63"/>
      <c r="E44" s="63"/>
      <c r="F44" s="147"/>
      <c r="G44" s="147"/>
      <c r="H44" s="63"/>
    </row>
    <row r="45" spans="2:11" ht="12" customHeight="1" thickBot="1" x14ac:dyDescent="0.25">
      <c r="B45" s="21"/>
      <c r="C45" s="20"/>
      <c r="E45" s="48" t="s">
        <v>79</v>
      </c>
    </row>
    <row r="46" spans="2:11" ht="18" customHeight="1" thickBot="1" x14ac:dyDescent="0.25">
      <c r="B46" s="29"/>
      <c r="D46" s="6"/>
      <c r="E46" s="47"/>
      <c r="G46" s="1"/>
      <c r="H46" s="64">
        <f>SUM(H49:H305)</f>
        <v>0</v>
      </c>
    </row>
    <row r="47" spans="2:11" ht="18.75" thickBot="1" x14ac:dyDescent="0.25">
      <c r="B47" s="7" t="s">
        <v>33</v>
      </c>
      <c r="C47" s="8"/>
      <c r="D47" s="16" t="s">
        <v>34</v>
      </c>
      <c r="E47" s="9"/>
      <c r="F47" s="9"/>
      <c r="G47" s="9" t="s">
        <v>35</v>
      </c>
      <c r="H47" s="23"/>
      <c r="I47" s="14"/>
      <c r="K47" s="2"/>
    </row>
    <row r="48" spans="2:11" ht="16.5" customHeight="1" thickBot="1" x14ac:dyDescent="0.25">
      <c r="B48" s="15" t="s">
        <v>37</v>
      </c>
      <c r="C48" s="51" t="s">
        <v>38</v>
      </c>
      <c r="D48" s="9" t="s">
        <v>39</v>
      </c>
      <c r="E48" s="23" t="s">
        <v>40</v>
      </c>
      <c r="F48" s="23" t="s">
        <v>41</v>
      </c>
      <c r="G48" s="23" t="s">
        <v>42</v>
      </c>
      <c r="H48" s="27" t="s">
        <v>36</v>
      </c>
      <c r="I48" s="14"/>
      <c r="J48" s="65" t="s">
        <v>80</v>
      </c>
    </row>
    <row r="49" spans="2:13" ht="60" customHeight="1" thickBot="1" x14ac:dyDescent="0.25">
      <c r="B49" s="66"/>
      <c r="C49" s="66"/>
      <c r="D49" s="52"/>
      <c r="E49" s="67" t="str">
        <f>IFERROR(VLOOKUP(B49,precios[],3,FALSE),"")</f>
        <v/>
      </c>
      <c r="F49" s="70" t="str">
        <f>IFERROR(VLOOKUP(B49,precios[],4,FALSE),"")</f>
        <v/>
      </c>
      <c r="G49" s="70" t="str">
        <f>IF(E$46="SIN MONTAJE",_xlfn.XLOOKUP(PEDIDO[[#This Row],[ID]],precios[ID ARTICULO],precios[SIN MONTAJE],"",0,1),_xlfn.XLOOKUP(PEDIDO[[#This Row],[ID]],precios[ID ARTICULO],precios[CON MONTAJE],"",0,1))</f>
        <v/>
      </c>
      <c r="H49" s="71" t="str">
        <f>IFERROR(+PEDIDO[[#This Row],[PEDIDO]]*PEDIDO[[#This Row],[UNIDADES]],"")</f>
        <v/>
      </c>
      <c r="I49" s="72"/>
      <c r="J49" s="73" t="str">
        <f>IFERROR(VLOOKUP(B49,precios[],2,FALSE),"")</f>
        <v/>
      </c>
      <c r="M49" s="46"/>
    </row>
    <row r="50" spans="2:13" ht="53.25" customHeight="1" thickBot="1" x14ac:dyDescent="0.25">
      <c r="B50" s="133"/>
      <c r="C50" s="134"/>
      <c r="D50" s="135"/>
      <c r="E50" s="136"/>
      <c r="F50" s="135" t="str">
        <f>IFERROR(VLOOKUP(B50,precios[],4,FALSE),"")</f>
        <v/>
      </c>
      <c r="G50" s="137" t="str">
        <f>IF(E$46="SIN MONTAJE",_xlfn.XLOOKUP(PEDIDO[[#This Row],[ID]],precios[ID ARTICULO],precios[SIN MONTAJE],"",0,1),_xlfn.XLOOKUP(PEDIDO[[#This Row],[ID]],precios[ID ARTICULO],precios[CON MONTAJE],"",0,1))</f>
        <v/>
      </c>
      <c r="H50" s="138" t="str">
        <f>IFERROR(+PEDIDO[[#This Row],[PEDIDO]]*PEDIDO[[#This Row],[UNIDADES]],"")</f>
        <v/>
      </c>
      <c r="I50" s="72"/>
      <c r="J50" s="73" t="str">
        <f>IFERROR(VLOOKUP(B50,precios[],2,FALSE),"")</f>
        <v/>
      </c>
      <c r="L50" s="68"/>
    </row>
    <row r="51" spans="2:13" ht="19.899999999999999" customHeight="1" thickBot="1" x14ac:dyDescent="0.25">
      <c r="B51" s="132"/>
      <c r="C51" s="66" t="str">
        <f>IFERROR(VLOOKUP(B51,precios[],2,FALSE),"")</f>
        <v/>
      </c>
      <c r="D51" s="37"/>
      <c r="E51" s="44"/>
      <c r="F51" s="37" t="str">
        <f>IFERROR(VLOOKUP(B51,precios[],4,FALSE),"")</f>
        <v/>
      </c>
      <c r="G51" s="74" t="str">
        <f>IF(E$46="SIN MONTAJE",_xlfn.XLOOKUP(PEDIDO[[#This Row],[ID]],precios[ID ARTICULO],precios[SIN MONTAJE],"",0,1),_xlfn.XLOOKUP(PEDIDO[[#This Row],[ID]],precios[ID ARTICULO],precios[CON MONTAJE],"",0,1))</f>
        <v/>
      </c>
      <c r="H51" s="75" t="str">
        <f>IFERROR(+PEDIDO[[#This Row],[PEDIDO]]*PEDIDO[[#This Row],[UNIDADES]],"")</f>
        <v/>
      </c>
      <c r="I51" s="72"/>
      <c r="J51" s="73" t="str">
        <f>IFERROR(VLOOKUP(B51,precios[],2,FALSE),"")</f>
        <v/>
      </c>
    </row>
    <row r="52" spans="2:13" ht="19.899999999999999" customHeight="1" thickBot="1" x14ac:dyDescent="0.25">
      <c r="B52" s="133"/>
      <c r="C52" s="134" t="str">
        <f>IFERROR(VLOOKUP(B52,precios[],2,FALSE),"")</f>
        <v/>
      </c>
      <c r="D52" s="135"/>
      <c r="E52" s="136"/>
      <c r="F52" s="135" t="str">
        <f>IFERROR(VLOOKUP(B52,precios[],4,FALSE),"")</f>
        <v/>
      </c>
      <c r="G52" s="137" t="str">
        <f>IF(E$46="SIN MONTAJE",_xlfn.XLOOKUP(PEDIDO[[#This Row],[ID]],precios[ID ARTICULO],precios[SIN MONTAJE],"",0,1),_xlfn.XLOOKUP(PEDIDO[[#This Row],[ID]],precios[ID ARTICULO],precios[CON MONTAJE],"",0,1))</f>
        <v/>
      </c>
      <c r="H52" s="138" t="str">
        <f>IFERROR(+PEDIDO[[#This Row],[PEDIDO]]*PEDIDO[[#This Row],[UNIDADES]],"")</f>
        <v/>
      </c>
      <c r="I52" s="72"/>
      <c r="J52" s="73" t="str">
        <f>IFERROR(VLOOKUP(B52,precios[],2,FALSE),"")</f>
        <v/>
      </c>
    </row>
    <row r="53" spans="2:13" ht="19.899999999999999" customHeight="1" thickBot="1" x14ac:dyDescent="0.25">
      <c r="B53" s="132"/>
      <c r="C53" s="69" t="str">
        <f>IFERROR(VLOOKUP(B53,precios[],2,FALSE),"")</f>
        <v/>
      </c>
      <c r="D53" s="37"/>
      <c r="E53" s="45"/>
      <c r="F53" s="31" t="str">
        <f>IFERROR(VLOOKUP(B53,precios[],4,FALSE),"")</f>
        <v/>
      </c>
      <c r="G53" s="74" t="str">
        <f>IF(E$46="SIN MONTAJE",_xlfn.XLOOKUP(PEDIDO[[#This Row],[ID]],precios[ID ARTICULO],precios[SIN MONTAJE],"",0,1),_xlfn.XLOOKUP(PEDIDO[[#This Row],[ID]],precios[ID ARTICULO],precios[CON MONTAJE],"",0,1))</f>
        <v/>
      </c>
      <c r="H53" s="75" t="str">
        <f>IFERROR(+PEDIDO[[#This Row],[PEDIDO]]*PEDIDO[[#This Row],[UNIDADES]],"")</f>
        <v/>
      </c>
      <c r="I53" s="72"/>
      <c r="J53" s="73" t="str">
        <f>IFERROR(VLOOKUP(B53,precios[],2,FALSE),"")</f>
        <v/>
      </c>
    </row>
    <row r="54" spans="2:13" ht="19.899999999999999" customHeight="1" thickBot="1" x14ac:dyDescent="0.25">
      <c r="B54" s="133"/>
      <c r="C54" s="134" t="str">
        <f>IFERROR(VLOOKUP(B54,precios[],2,FALSE),"")</f>
        <v/>
      </c>
      <c r="D54" s="135"/>
      <c r="E54" s="136"/>
      <c r="F54" s="135" t="str">
        <f>IFERROR(VLOOKUP(B54,precios[],4,FALSE),"")</f>
        <v/>
      </c>
      <c r="G54" s="137" t="str">
        <f>IF(E$46="SIN MONTAJE",_xlfn.XLOOKUP(PEDIDO[[#This Row],[ID]],precios[ID ARTICULO],precios[SIN MONTAJE],"",0,1),_xlfn.XLOOKUP(PEDIDO[[#This Row],[ID]],precios[ID ARTICULO],precios[CON MONTAJE],"",0,1))</f>
        <v/>
      </c>
      <c r="H54" s="138" t="str">
        <f>IFERROR(+PEDIDO[[#This Row],[PEDIDO]]*PEDIDO[[#This Row],[UNIDADES]],"")</f>
        <v/>
      </c>
      <c r="I54" s="72"/>
      <c r="J54" s="73" t="str">
        <f>IFERROR(VLOOKUP(B54,precios[],2,FALSE),"")</f>
        <v/>
      </c>
    </row>
    <row r="55" spans="2:13" ht="19.899999999999999" customHeight="1" thickBot="1" x14ac:dyDescent="0.25">
      <c r="B55" s="132"/>
      <c r="C55" s="69" t="str">
        <f>IFERROR(VLOOKUP(B55,precios[],2,FALSE),"")</f>
        <v/>
      </c>
      <c r="D55" s="37"/>
      <c r="E55" s="45"/>
      <c r="F55" s="31" t="str">
        <f>IFERROR(VLOOKUP(B55,precios[],4,FALSE),"")</f>
        <v/>
      </c>
      <c r="G55" s="74" t="str">
        <f>IF(E$46="SIN MONTAJE",_xlfn.XLOOKUP(PEDIDO[[#This Row],[ID]],precios[ID ARTICULO],precios[SIN MONTAJE],"",0,1),_xlfn.XLOOKUP(PEDIDO[[#This Row],[ID]],precios[ID ARTICULO],precios[CON MONTAJE],"",0,1))</f>
        <v/>
      </c>
      <c r="H55" s="75" t="str">
        <f>IFERROR(+PEDIDO[[#This Row],[PEDIDO]]*PEDIDO[[#This Row],[UNIDADES]],"")</f>
        <v/>
      </c>
      <c r="I55" s="72"/>
      <c r="J55" s="73" t="str">
        <f>IFERROR(VLOOKUP(B55,precios[],2,FALSE),"")</f>
        <v/>
      </c>
    </row>
    <row r="56" spans="2:13" ht="19.899999999999999" customHeight="1" thickBot="1" x14ac:dyDescent="0.25">
      <c r="B56" s="133"/>
      <c r="C56" s="134" t="str">
        <f>IFERROR(VLOOKUP(B56,precios[],2,FALSE),"")</f>
        <v/>
      </c>
      <c r="D56" s="135"/>
      <c r="E56" s="136"/>
      <c r="F56" s="135" t="str">
        <f>IFERROR(VLOOKUP(B56,precios[],4,FALSE),"")</f>
        <v/>
      </c>
      <c r="G56" s="137" t="str">
        <f>IF(E$46="SIN MONTAJE",_xlfn.XLOOKUP(PEDIDO[[#This Row],[ID]],precios[ID ARTICULO],precios[SIN MONTAJE],"",0,1),_xlfn.XLOOKUP(PEDIDO[[#This Row],[ID]],precios[ID ARTICULO],precios[CON MONTAJE],"",0,1))</f>
        <v/>
      </c>
      <c r="H56" s="138" t="str">
        <f>IFERROR(+PEDIDO[[#This Row],[PEDIDO]]*PEDIDO[[#This Row],[UNIDADES]],"")</f>
        <v/>
      </c>
      <c r="I56" s="72"/>
      <c r="J56" s="73" t="str">
        <f>IFERROR(VLOOKUP(B56,precios[],2,FALSE),"")</f>
        <v/>
      </c>
    </row>
    <row r="57" spans="2:13" ht="19.899999999999999" customHeight="1" thickBot="1" x14ac:dyDescent="0.25">
      <c r="B57" s="132"/>
      <c r="C57" s="69" t="str">
        <f>IFERROR(VLOOKUP(B57,precios[],2,FALSE),"")</f>
        <v/>
      </c>
      <c r="D57" s="37"/>
      <c r="E57" s="45" t="str">
        <f>IFERROR(VLOOKUP(B57,precios[],3,FALSE),"")</f>
        <v/>
      </c>
      <c r="F57" s="31" t="str">
        <f>IFERROR(VLOOKUP(B57,precios[],4,FALSE),"")</f>
        <v/>
      </c>
      <c r="G57" s="74" t="str">
        <f>IF(E$46="SIN MONTAJE",_xlfn.XLOOKUP(PEDIDO[[#This Row],[ID]],precios[ID ARTICULO],precios[SIN MONTAJE],"",0,1),_xlfn.XLOOKUP(PEDIDO[[#This Row],[ID]],precios[ID ARTICULO],precios[CON MONTAJE],"",0,1))</f>
        <v/>
      </c>
      <c r="H57" s="75" t="str">
        <f>IFERROR(+PEDIDO[[#This Row],[PEDIDO]]*PEDIDO[[#This Row],[UNIDADES]],"")</f>
        <v/>
      </c>
      <c r="I57" s="72"/>
      <c r="J57" s="73" t="str">
        <f>IFERROR(VLOOKUP(B57,precios[],2,FALSE),"")</f>
        <v/>
      </c>
    </row>
    <row r="58" spans="2:13" ht="19.899999999999999" customHeight="1" thickBot="1" x14ac:dyDescent="0.25">
      <c r="B58" s="133"/>
      <c r="C58" s="134" t="str">
        <f>IFERROR(VLOOKUP(B58,precios[],2,FALSE),"")</f>
        <v/>
      </c>
      <c r="D58" s="135"/>
      <c r="E58" s="136" t="str">
        <f>IFERROR(VLOOKUP(B58,precios[],3,FALSE),"")</f>
        <v/>
      </c>
      <c r="F58" s="135" t="str">
        <f>IFERROR(VLOOKUP(B58,precios[],4,FALSE),"")</f>
        <v/>
      </c>
      <c r="G58" s="137" t="str">
        <f>IF(E$46="SIN MONTAJE",_xlfn.XLOOKUP(PEDIDO[[#This Row],[ID]],precios[ID ARTICULO],precios[SIN MONTAJE],"",0,1),_xlfn.XLOOKUP(PEDIDO[[#This Row],[ID]],precios[ID ARTICULO],precios[CON MONTAJE],"",0,1))</f>
        <v/>
      </c>
      <c r="H58" s="138" t="str">
        <f>IFERROR(+PEDIDO[[#This Row],[PEDIDO]]*PEDIDO[[#This Row],[UNIDADES]],"")</f>
        <v/>
      </c>
      <c r="I58" s="72"/>
      <c r="J58" s="73" t="str">
        <f>IFERROR(VLOOKUP(B58,precios[],2,FALSE),"")</f>
        <v/>
      </c>
    </row>
    <row r="59" spans="2:13" ht="19.899999999999999" customHeight="1" thickBot="1" x14ac:dyDescent="0.25">
      <c r="B59" s="132"/>
      <c r="C59" s="69" t="str">
        <f>IFERROR(VLOOKUP(B59,precios[],2,FALSE),"")</f>
        <v/>
      </c>
      <c r="D59" s="37"/>
      <c r="E59" s="45" t="str">
        <f>IFERROR(VLOOKUP(B59,precios[],3,FALSE),"")</f>
        <v/>
      </c>
      <c r="F59" s="31" t="str">
        <f>IFERROR(VLOOKUP(B59,precios[],4,FALSE),"")</f>
        <v/>
      </c>
      <c r="G59" s="74" t="str">
        <f>IF(E$46="SIN MONTAJE",_xlfn.XLOOKUP(PEDIDO[[#This Row],[ID]],precios[ID ARTICULO],precios[SIN MONTAJE],"",0,1),_xlfn.XLOOKUP(PEDIDO[[#This Row],[ID]],precios[ID ARTICULO],precios[CON MONTAJE],"",0,1))</f>
        <v/>
      </c>
      <c r="H59" s="75" t="str">
        <f>IFERROR(+PEDIDO[[#This Row],[PEDIDO]]*PEDIDO[[#This Row],[UNIDADES]],"")</f>
        <v/>
      </c>
      <c r="I59" s="72"/>
      <c r="J59" s="73" t="str">
        <f>IFERROR(VLOOKUP(B59,precios[],2,FALSE),"")</f>
        <v/>
      </c>
    </row>
    <row r="60" spans="2:13" ht="19.899999999999999" customHeight="1" thickBot="1" x14ac:dyDescent="0.25">
      <c r="B60" s="49"/>
      <c r="C60" s="69" t="str">
        <f>IFERROR(VLOOKUP(B60,precios[],2,FALSE),"")</f>
        <v/>
      </c>
      <c r="D60" s="37"/>
      <c r="E60" s="45" t="str">
        <f>IFERROR(VLOOKUP(B60,precios[],3,FALSE),"")</f>
        <v/>
      </c>
      <c r="F60" s="31" t="str">
        <f>IFERROR(VLOOKUP(B60,precios[],4,FALSE),"")</f>
        <v/>
      </c>
      <c r="G60" s="74" t="str">
        <f>IF(E$46="SIN MONTAJE",_xlfn.XLOOKUP(PEDIDO[[#This Row],[ID]],precios[ID ARTICULO],precios[SIN MONTAJE],"",0,1),_xlfn.XLOOKUP(PEDIDO[[#This Row],[ID]],precios[ID ARTICULO],precios[CON MONTAJE],"",0,1))</f>
        <v/>
      </c>
      <c r="H60" s="75" t="str">
        <f>IFERROR(+PEDIDO[[#This Row],[PEDIDO]]*PEDIDO[[#This Row],[UNIDADES]],"")</f>
        <v/>
      </c>
      <c r="I60" s="72"/>
      <c r="J60" s="73" t="str">
        <f>IFERROR(VLOOKUP(B60,precios[],2,FALSE),"")</f>
        <v/>
      </c>
    </row>
    <row r="61" spans="2:13" ht="19.899999999999999" customHeight="1" thickBot="1" x14ac:dyDescent="0.25">
      <c r="B61" s="132"/>
      <c r="C61" s="69" t="str">
        <f>IFERROR(VLOOKUP(B61,precios[],2,FALSE),"")</f>
        <v/>
      </c>
      <c r="D61" s="37"/>
      <c r="E61" s="45" t="str">
        <f>IFERROR(VLOOKUP(B61,precios[],3,FALSE),"")</f>
        <v/>
      </c>
      <c r="F61" s="31" t="str">
        <f>IFERROR(VLOOKUP(B61,precios[],4,FALSE),"")</f>
        <v/>
      </c>
      <c r="G61" s="74" t="str">
        <f>IF(E$46="SIN MONTAJE",_xlfn.XLOOKUP(PEDIDO[[#This Row],[ID]],precios[ID ARTICULO],precios[SIN MONTAJE],"",0,1),_xlfn.XLOOKUP(PEDIDO[[#This Row],[ID]],precios[ID ARTICULO],precios[CON MONTAJE],"",0,1))</f>
        <v/>
      </c>
      <c r="H61" s="75" t="str">
        <f>IFERROR(+PEDIDO[[#This Row],[PEDIDO]]*PEDIDO[[#This Row],[UNIDADES]],"")</f>
        <v/>
      </c>
      <c r="I61" s="72"/>
      <c r="J61" s="73" t="str">
        <f>IFERROR(VLOOKUP(B61,precios[],2,FALSE),"")</f>
        <v/>
      </c>
    </row>
    <row r="62" spans="2:13" ht="19.899999999999999" customHeight="1" thickBot="1" x14ac:dyDescent="0.25">
      <c r="B62" s="49"/>
      <c r="C62" s="69" t="str">
        <f>IFERROR(VLOOKUP(B62,precios[],2,FALSE),"")</f>
        <v/>
      </c>
      <c r="D62" s="37"/>
      <c r="E62" s="45" t="str">
        <f>IFERROR(VLOOKUP(B62,precios[],3,FALSE),"")</f>
        <v/>
      </c>
      <c r="F62" s="31" t="str">
        <f>IFERROR(VLOOKUP(B62,precios[],4,FALSE),"")</f>
        <v/>
      </c>
      <c r="G62" s="74" t="str">
        <f>IF(E$46="SIN MONTAJE",_xlfn.XLOOKUP(PEDIDO[[#This Row],[ID]],precios[ID ARTICULO],precios[SIN MONTAJE],"",0,1),_xlfn.XLOOKUP(PEDIDO[[#This Row],[ID]],precios[ID ARTICULO],precios[CON MONTAJE],"",0,1))</f>
        <v/>
      </c>
      <c r="H62" s="75" t="str">
        <f>IFERROR(+PEDIDO[[#This Row],[PEDIDO]]*PEDIDO[[#This Row],[UNIDADES]],"")</f>
        <v/>
      </c>
      <c r="I62" s="72"/>
      <c r="J62" s="73" t="str">
        <f>IFERROR(VLOOKUP(B62,precios[],2,FALSE),"")</f>
        <v/>
      </c>
    </row>
    <row r="63" spans="2:13" ht="19.899999999999999" customHeight="1" thickBot="1" x14ac:dyDescent="0.25">
      <c r="B63" s="132"/>
      <c r="C63" s="69" t="str">
        <f>IFERROR(VLOOKUP(B63,precios[],2,FALSE),"")</f>
        <v/>
      </c>
      <c r="D63" s="37"/>
      <c r="E63" s="45"/>
      <c r="F63" s="31" t="str">
        <f>IFERROR(VLOOKUP(B63,precios[],4,FALSE),"")</f>
        <v/>
      </c>
      <c r="G63" s="74" t="str">
        <f>IF(E$46="SIN MONTAJE",_xlfn.XLOOKUP(PEDIDO[[#This Row],[ID]],precios[ID ARTICULO],precios[SIN MONTAJE],"",0,1),_xlfn.XLOOKUP(PEDIDO[[#This Row],[ID]],precios[ID ARTICULO],precios[CON MONTAJE],"",0,1))</f>
        <v/>
      </c>
      <c r="H63" s="75" t="str">
        <f>IFERROR(+PEDIDO[[#This Row],[PEDIDO]]*PEDIDO[[#This Row],[UNIDADES]],"")</f>
        <v/>
      </c>
      <c r="I63" s="72"/>
      <c r="J63" s="73" t="str">
        <f>IFERROR(VLOOKUP(B63,precios[],2,FALSE),"")</f>
        <v/>
      </c>
    </row>
    <row r="64" spans="2:13" ht="19.899999999999999" customHeight="1" thickBot="1" x14ac:dyDescent="0.25">
      <c r="B64" s="49"/>
      <c r="C64" s="69" t="str">
        <f>IFERROR(VLOOKUP(B64,precios[],2,FALSE),"")</f>
        <v/>
      </c>
      <c r="D64" s="37"/>
      <c r="E64" s="45"/>
      <c r="F64" s="31" t="str">
        <f>IFERROR(VLOOKUP(B64,precios[],4,FALSE),"")</f>
        <v/>
      </c>
      <c r="G64" s="74" t="str">
        <f>IF(E$46="SIN MONTAJE",_xlfn.XLOOKUP(PEDIDO[[#This Row],[ID]],precios[ID ARTICULO],precios[SIN MONTAJE],"",0,1),_xlfn.XLOOKUP(PEDIDO[[#This Row],[ID]],precios[ID ARTICULO],precios[CON MONTAJE],"",0,1))</f>
        <v/>
      </c>
      <c r="H64" s="75" t="str">
        <f>IFERROR(+PEDIDO[[#This Row],[PEDIDO]]*PEDIDO[[#This Row],[UNIDADES]],"")</f>
        <v/>
      </c>
      <c r="I64" s="72"/>
      <c r="J64" s="73" t="str">
        <f>IFERROR(VLOOKUP(B64,precios[],2,FALSE),"")</f>
        <v/>
      </c>
    </row>
    <row r="65" spans="2:10" ht="19.899999999999999" customHeight="1" thickBot="1" x14ac:dyDescent="0.25">
      <c r="B65" s="50"/>
      <c r="C65" s="69" t="str">
        <f>IFERROR(VLOOKUP(B65,precios[],2,FALSE),"")</f>
        <v/>
      </c>
      <c r="D65" s="31"/>
      <c r="E65" s="45"/>
      <c r="F65" s="31" t="str">
        <f>IFERROR(VLOOKUP(B65,precios[],4,FALSE),"")</f>
        <v/>
      </c>
      <c r="G65" s="74" t="str">
        <f>IF(E$46="SIN MONTAJE",_xlfn.XLOOKUP(PEDIDO[[#This Row],[ID]],precios[ID ARTICULO],precios[SIN MONTAJE],"",0,1),_xlfn.XLOOKUP(PEDIDO[[#This Row],[ID]],precios[ID ARTICULO],precios[CON MONTAJE],"",0,1))</f>
        <v/>
      </c>
      <c r="H65" s="75" t="str">
        <f>IFERROR(+PEDIDO[[#This Row],[PEDIDO]]*PEDIDO[[#This Row],[UNIDADES]],"")</f>
        <v/>
      </c>
      <c r="I65" s="72"/>
      <c r="J65" s="73" t="str">
        <f>IFERROR(VLOOKUP(B65,precios[],2,FALSE),"")</f>
        <v/>
      </c>
    </row>
    <row r="66" spans="2:10" ht="19.899999999999999" customHeight="1" thickBot="1" x14ac:dyDescent="0.25">
      <c r="B66" s="49"/>
      <c r="C66" s="69" t="str">
        <f>IFERROR(VLOOKUP(B66,precios[],2,FALSE),"")</f>
        <v/>
      </c>
      <c r="D66" s="37"/>
      <c r="E66" s="45"/>
      <c r="F66" s="31" t="str">
        <f>IFERROR(VLOOKUP(B66,precios[],4,FALSE),"")</f>
        <v/>
      </c>
      <c r="G66" s="74" t="str">
        <f>IF(E$46="SIN MONTAJE",_xlfn.XLOOKUP(PEDIDO[[#This Row],[ID]],precios[ID ARTICULO],precios[SIN MONTAJE],"",0,1),_xlfn.XLOOKUP(PEDIDO[[#This Row],[ID]],precios[ID ARTICULO],precios[CON MONTAJE],"",0,1))</f>
        <v/>
      </c>
      <c r="H66" s="75" t="str">
        <f>IFERROR(+PEDIDO[[#This Row],[PEDIDO]]*PEDIDO[[#This Row],[UNIDADES]],"")</f>
        <v/>
      </c>
      <c r="I66" s="72"/>
      <c r="J66" s="73" t="str">
        <f>IFERROR(VLOOKUP(B66,precios[],2,FALSE),"")</f>
        <v/>
      </c>
    </row>
    <row r="67" spans="2:10" ht="19.899999999999999" customHeight="1" x14ac:dyDescent="0.2">
      <c r="B67" s="50"/>
      <c r="C67" s="69" t="str">
        <f>IFERROR(VLOOKUP(B67,precios[],2,FALSE),"")</f>
        <v/>
      </c>
      <c r="D67" s="31"/>
      <c r="E67" s="45"/>
      <c r="F67" s="31" t="str">
        <f>IFERROR(VLOOKUP(B67,precios[],4,FALSE),"")</f>
        <v/>
      </c>
      <c r="G67" s="76" t="str">
        <f>IF(E$46="SIN MONTAJE",_xlfn.XLOOKUP(PEDIDO[[#This Row],[ID]],precios[ID ARTICULO],precios[SIN MONTAJE],"",0,1),_xlfn.XLOOKUP(PEDIDO[[#This Row],[ID]],precios[ID ARTICULO],precios[CON MONTAJE],"",0,1))</f>
        <v/>
      </c>
      <c r="H67" s="75" t="str">
        <f>IFERROR(+PEDIDO[[#This Row],[PEDIDO]]*PEDIDO[[#This Row],[UNIDADES]],"")</f>
        <v/>
      </c>
      <c r="I67" s="72"/>
      <c r="J67" s="73" t="str">
        <f>IFERROR(VLOOKUP(B67,precios[],2,FALSE),"")</f>
        <v/>
      </c>
    </row>
    <row r="68" spans="2:10" x14ac:dyDescent="0.2">
      <c r="B68" s="131"/>
    </row>
  </sheetData>
  <sheetProtection algorithmName="SHA-512" hashValue="dLszGl8KjwvRmJFblMK77he/Sf2a9pbgxFS7srZuZvXzruShSv34ldi7hNgHt507EXWCXD0gF6cmmdG2NHEWQQ==" saltValue="/btqvg8u3M7WRuFe2baRkQ==" spinCount="100000" sheet="1" objects="1" scenarios="1"/>
  <protectedRanges>
    <protectedRange algorithmName="SHA-512" hashValue="7rNAnK3Or63AGIEI1QyIu0ntz2TrgqIUO7t6nZgkvXN4YJpZac6r3qV+IHVu+WG2HZkXLwVKpziH8Aou2+0YaQ==" saltValue="HGGy29CX1sr1jbAssXC3Tg==" spinCount="100000" sqref="B49:F67" name="Rango2"/>
    <protectedRange algorithmName="SHA-512" hashValue="GTFkqbvGEAcdOS4zuiwAIfYWr6+aM1XV/0MjCSw+s0DWkDAc7i2QTTGxKw8TrPFbZAOqQktcoWj0HtZ4yUVdfg==" saltValue="zwMGzdwCcs4RQnfcd8dT4Q==" spinCount="100000" sqref="G49:J67" name="Rango1"/>
  </protectedRanges>
  <mergeCells count="54">
    <mergeCell ref="D33:F33"/>
    <mergeCell ref="B42:H42"/>
    <mergeCell ref="B40:H40"/>
    <mergeCell ref="B35:C35"/>
    <mergeCell ref="D35:H35"/>
    <mergeCell ref="D34:H34"/>
    <mergeCell ref="B41:H41"/>
    <mergeCell ref="D15:H15"/>
    <mergeCell ref="B17:C17"/>
    <mergeCell ref="B34:C34"/>
    <mergeCell ref="B31:C31"/>
    <mergeCell ref="B30:C30"/>
    <mergeCell ref="D18:H18"/>
    <mergeCell ref="D20:H20"/>
    <mergeCell ref="B15:C15"/>
    <mergeCell ref="D29:H29"/>
    <mergeCell ref="B26:C26"/>
    <mergeCell ref="D28:H28"/>
    <mergeCell ref="B25:C25"/>
    <mergeCell ref="D26:H26"/>
    <mergeCell ref="B27:C27"/>
    <mergeCell ref="D30:H30"/>
    <mergeCell ref="D31:H31"/>
    <mergeCell ref="D16:H16"/>
    <mergeCell ref="D17:H17"/>
    <mergeCell ref="B16:C16"/>
    <mergeCell ref="B28:C28"/>
    <mergeCell ref="D24:H24"/>
    <mergeCell ref="D25:H25"/>
    <mergeCell ref="D27:H27"/>
    <mergeCell ref="B23:C23"/>
    <mergeCell ref="D23:H23"/>
    <mergeCell ref="B19:C19"/>
    <mergeCell ref="B12:C12"/>
    <mergeCell ref="B13:C13"/>
    <mergeCell ref="D12:H12"/>
    <mergeCell ref="D13:H13"/>
    <mergeCell ref="B14:C14"/>
    <mergeCell ref="F43:G43"/>
    <mergeCell ref="F44:G44"/>
    <mergeCell ref="B1:H1"/>
    <mergeCell ref="D8:H8"/>
    <mergeCell ref="D9:H9"/>
    <mergeCell ref="B9:C9"/>
    <mergeCell ref="B3:C3"/>
    <mergeCell ref="B29:C29"/>
    <mergeCell ref="B24:C24"/>
    <mergeCell ref="B18:C18"/>
    <mergeCell ref="B20:C20"/>
    <mergeCell ref="D10:H10"/>
    <mergeCell ref="D11:H11"/>
    <mergeCell ref="B10:C10"/>
    <mergeCell ref="B11:C11"/>
    <mergeCell ref="D14:H14"/>
  </mergeCells>
  <phoneticPr fontId="0" type="noConversion"/>
  <hyperlinks>
    <hyperlink ref="L23" r:id="rId1" display="http://sedes.fcc.es/" xr:uid="{00000000-0004-0000-0000-000000000000}"/>
    <hyperlink ref="J24" r:id="rId2" display="http://sedes.fcc.es/" xr:uid="{B2AD43D2-F47E-4C21-B4CE-7A6B6E1CD25E}"/>
  </hyperlinks>
  <pageMargins left="0.39370078740157483" right="0.39370078740157483" top="0.59055118110236227" bottom="0.39370078740157483" header="0" footer="0"/>
  <pageSetup paperSize="9" scale="52" orientation="portrait" r:id="rId3"/>
  <headerFooter alignWithMargins="0"/>
  <ignoredErrors>
    <ignoredError sqref="H63:H67 H49:H56" unlockedFormula="1"/>
  </ignoredErrors>
  <drawing r:id="rId4"/>
  <tableParts count="1">
    <tablePart r:id="rId5"/>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96F62F8-9819-43F7-BC87-E87DA9E808FE}">
          <x14:formula1>
            <xm:f>precios!$K$1:$K$2</xm:f>
          </x14:formula1>
          <xm:sqref>E46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AN15"/>
  <sheetViews>
    <sheetView workbookViewId="0">
      <selection activeCell="AC2" sqref="AC2"/>
    </sheetView>
  </sheetViews>
  <sheetFormatPr baseColWidth="10" defaultColWidth="11.42578125" defaultRowHeight="12.75" x14ac:dyDescent="0.2"/>
  <cols>
    <col min="1" max="1" width="12.7109375" customWidth="1"/>
    <col min="3" max="3" width="17.7109375" customWidth="1"/>
    <col min="6" max="6" width="11.7109375" customWidth="1"/>
    <col min="11" max="11" width="15" customWidth="1"/>
    <col min="12" max="12" width="13.140625" customWidth="1"/>
    <col min="13" max="13" width="16.7109375" customWidth="1"/>
    <col min="14" max="14" width="12.85546875" customWidth="1"/>
    <col min="19" max="19" width="14.140625" customWidth="1"/>
    <col min="20" max="20" width="18.28515625" customWidth="1"/>
    <col min="21" max="21" width="13.7109375" customWidth="1"/>
    <col min="22" max="22" width="12.85546875" customWidth="1"/>
    <col min="23" max="23" width="14.28515625" customWidth="1"/>
    <col min="24" max="24" width="13.85546875" customWidth="1"/>
    <col min="26" max="26" width="16.140625" customWidth="1"/>
    <col min="28" max="28" width="23.28515625" customWidth="1"/>
    <col min="32" max="32" width="12.28515625" customWidth="1"/>
    <col min="35" max="35" width="13.140625" customWidth="1"/>
    <col min="37" max="39" width="17.42578125" customWidth="1"/>
    <col min="40" max="40" width="19.5703125" customWidth="1"/>
  </cols>
  <sheetData>
    <row r="1" spans="1:40" x14ac:dyDescent="0.2">
      <c r="A1" s="26" t="s">
        <v>43</v>
      </c>
      <c r="B1" s="26" t="s">
        <v>44</v>
      </c>
      <c r="C1" s="26" t="s">
        <v>4</v>
      </c>
      <c r="D1" s="26" t="s">
        <v>45</v>
      </c>
      <c r="E1" s="26" t="s">
        <v>46</v>
      </c>
      <c r="F1" s="26" t="s">
        <v>47</v>
      </c>
      <c r="G1" s="26" t="s">
        <v>8</v>
      </c>
      <c r="H1" s="26" t="s">
        <v>48</v>
      </c>
      <c r="I1" s="26" t="s">
        <v>42</v>
      </c>
      <c r="J1" s="26" t="s">
        <v>49</v>
      </c>
      <c r="K1" s="26" t="s">
        <v>50</v>
      </c>
      <c r="L1" s="26" t="s">
        <v>51</v>
      </c>
      <c r="M1" s="26" t="s">
        <v>52</v>
      </c>
      <c r="N1" s="26" t="s">
        <v>53</v>
      </c>
      <c r="O1" s="26" t="s">
        <v>54</v>
      </c>
      <c r="P1" s="41" t="s">
        <v>76</v>
      </c>
      <c r="Q1" s="26" t="s">
        <v>55</v>
      </c>
      <c r="R1" s="26" t="s">
        <v>56</v>
      </c>
      <c r="S1" s="26" t="s">
        <v>57</v>
      </c>
      <c r="T1" s="26" t="s">
        <v>58</v>
      </c>
      <c r="U1" s="26" t="s">
        <v>59</v>
      </c>
      <c r="V1" s="26" t="s">
        <v>60</v>
      </c>
      <c r="W1" s="26" t="s">
        <v>61</v>
      </c>
      <c r="X1" s="26" t="s">
        <v>62</v>
      </c>
      <c r="Y1" s="26" t="s">
        <v>63</v>
      </c>
      <c r="Z1" s="26" t="s">
        <v>64</v>
      </c>
      <c r="AA1" s="26" t="s">
        <v>65</v>
      </c>
      <c r="AB1" s="26" t="s">
        <v>66</v>
      </c>
      <c r="AC1" s="26" t="s">
        <v>470</v>
      </c>
      <c r="AD1" s="26" t="s">
        <v>67</v>
      </c>
      <c r="AE1" s="26" t="s">
        <v>68</v>
      </c>
      <c r="AF1" s="26" t="s">
        <v>39</v>
      </c>
      <c r="AG1" s="26" t="s">
        <v>40</v>
      </c>
      <c r="AH1" s="26" t="s">
        <v>41</v>
      </c>
      <c r="AI1" s="26" t="s">
        <v>69</v>
      </c>
      <c r="AJ1" s="26" t="s">
        <v>36</v>
      </c>
      <c r="AK1" s="26" t="s">
        <v>70</v>
      </c>
      <c r="AL1" s="26" t="s">
        <v>71</v>
      </c>
      <c r="AM1" s="26" t="s">
        <v>72</v>
      </c>
      <c r="AN1" s="26" t="s">
        <v>471</v>
      </c>
    </row>
    <row r="2" spans="1:40" x14ac:dyDescent="0.2">
      <c r="A2">
        <f>+plantilla!$E$6</f>
        <v>0</v>
      </c>
      <c r="B2">
        <f>+plantilla!$D$6</f>
        <v>0</v>
      </c>
      <c r="C2">
        <f>+plantilla!$G$6</f>
        <v>0</v>
      </c>
      <c r="D2" s="24">
        <f>+plantilla!$H$3</f>
        <v>0</v>
      </c>
      <c r="E2">
        <f>+plantilla!$D$9</f>
        <v>0</v>
      </c>
      <c r="F2">
        <f>+plantilla!$D$10</f>
        <v>0</v>
      </c>
      <c r="G2">
        <f>+plantilla!$D$11</f>
        <v>0</v>
      </c>
      <c r="H2">
        <f>+plantilla!$D$12</f>
        <v>0</v>
      </c>
      <c r="I2">
        <f>+plantilla!$D$13</f>
        <v>0</v>
      </c>
      <c r="J2">
        <f>+plantilla!$D$14</f>
        <v>0</v>
      </c>
      <c r="K2">
        <f>+plantilla!$D$15</f>
        <v>0</v>
      </c>
      <c r="L2">
        <f>+plantilla!$D$16</f>
        <v>0</v>
      </c>
      <c r="M2">
        <f>+plantilla!$D$17</f>
        <v>0</v>
      </c>
      <c r="N2">
        <f>+plantilla!$D$18</f>
        <v>0</v>
      </c>
      <c r="O2">
        <f>+plantilla!$D$20</f>
        <v>0</v>
      </c>
      <c r="P2">
        <f>+plantilla!$D$21</f>
        <v>0</v>
      </c>
      <c r="Q2">
        <f>+plantilla!$D$23</f>
        <v>0</v>
      </c>
      <c r="R2">
        <f>+plantilla!$D$24</f>
        <v>0</v>
      </c>
      <c r="S2">
        <f>+plantilla!$D$25</f>
        <v>0</v>
      </c>
      <c r="T2">
        <f>+plantilla!$D$26</f>
        <v>0</v>
      </c>
      <c r="U2">
        <f>+plantilla!$D$27</f>
        <v>0</v>
      </c>
      <c r="V2">
        <f>+plantilla!$D$28</f>
        <v>0</v>
      </c>
      <c r="W2">
        <f>+plantilla!$D$29</f>
        <v>0</v>
      </c>
      <c r="X2">
        <f>+plantilla!$D$30</f>
        <v>0</v>
      </c>
      <c r="Y2">
        <f>+plantilla!$D$31</f>
        <v>0</v>
      </c>
      <c r="Z2">
        <f>+plantilla!$D$34</f>
        <v>0</v>
      </c>
      <c r="AA2">
        <f>+plantilla!$D$35</f>
        <v>0</v>
      </c>
      <c r="AB2" s="24"/>
      <c r="AC2" t="str">
        <f>_xlfn.XLOOKUP(Tabla48[[#This Row],[REF PROV]],precios[ID ARTICULO],precios[FCC],"NO",0,1)</f>
        <v>NO</v>
      </c>
      <c r="AD2">
        <f>+plantilla!C49</f>
        <v>0</v>
      </c>
      <c r="AF2">
        <f>+plantilla!D49</f>
        <v>0</v>
      </c>
      <c r="AG2" t="str">
        <f>+plantilla!E49</f>
        <v/>
      </c>
      <c r="AH2" t="str">
        <f>+plantilla!F49</f>
        <v/>
      </c>
      <c r="AI2" s="25" t="str">
        <f>+plantilla!G49</f>
        <v/>
      </c>
      <c r="AJ2" s="25" t="str">
        <f>+plantilla!H49</f>
        <v/>
      </c>
      <c r="AL2">
        <f>+AF2*AK2</f>
        <v>0</v>
      </c>
      <c r="AM2" s="32" t="str">
        <f>IFERROR(+AL2+AJ2,"0")</f>
        <v>0</v>
      </c>
      <c r="AN2">
        <f>plantilla!B49</f>
        <v>0</v>
      </c>
    </row>
    <row r="3" spans="1:40" x14ac:dyDescent="0.2">
      <c r="A3">
        <f>+plantilla!$E$6</f>
        <v>0</v>
      </c>
      <c r="B3">
        <f>+plantilla!$D$6</f>
        <v>0</v>
      </c>
      <c r="C3">
        <f>+plantilla!$G$6</f>
        <v>0</v>
      </c>
      <c r="D3" s="24">
        <f>+plantilla!$H$3</f>
        <v>0</v>
      </c>
      <c r="E3">
        <f>+plantilla!$D$9</f>
        <v>0</v>
      </c>
      <c r="F3">
        <f>+plantilla!$D$10</f>
        <v>0</v>
      </c>
      <c r="G3">
        <f>+plantilla!$D$11</f>
        <v>0</v>
      </c>
      <c r="H3">
        <f>+plantilla!$D$12</f>
        <v>0</v>
      </c>
      <c r="I3">
        <f>+plantilla!$D$13</f>
        <v>0</v>
      </c>
      <c r="J3">
        <f>+plantilla!$D$14</f>
        <v>0</v>
      </c>
      <c r="K3">
        <f>+plantilla!$D$15</f>
        <v>0</v>
      </c>
      <c r="L3">
        <f>+plantilla!$D$16</f>
        <v>0</v>
      </c>
      <c r="M3">
        <f>+plantilla!$D$17</f>
        <v>0</v>
      </c>
      <c r="N3">
        <f>+plantilla!$D$18</f>
        <v>0</v>
      </c>
      <c r="O3">
        <f>+plantilla!$D$20</f>
        <v>0</v>
      </c>
      <c r="P3">
        <f>+plantilla!$D$21</f>
        <v>0</v>
      </c>
      <c r="Q3">
        <f>+plantilla!$D$23</f>
        <v>0</v>
      </c>
      <c r="R3">
        <f>+plantilla!$D$24</f>
        <v>0</v>
      </c>
      <c r="S3">
        <f>+plantilla!$D$25</f>
        <v>0</v>
      </c>
      <c r="T3">
        <f>+plantilla!$D$26</f>
        <v>0</v>
      </c>
      <c r="U3">
        <f>+plantilla!$D$27</f>
        <v>0</v>
      </c>
      <c r="V3">
        <f>+plantilla!$D$28</f>
        <v>0</v>
      </c>
      <c r="W3">
        <f>+plantilla!$D$29</f>
        <v>0</v>
      </c>
      <c r="X3">
        <f>+plantilla!$D$30</f>
        <v>0</v>
      </c>
      <c r="Y3">
        <f>+plantilla!$D$31</f>
        <v>0</v>
      </c>
      <c r="Z3">
        <f>+plantilla!$D$34</f>
        <v>0</v>
      </c>
      <c r="AA3">
        <f>+plantilla!$D$35</f>
        <v>0</v>
      </c>
      <c r="AB3" s="24"/>
      <c r="AC3" t="str">
        <f>_xlfn.XLOOKUP(Tabla48[[#This Row],[REF PROV]],precios[ID ARTICULO],precios[FCC],"NO",0,1)</f>
        <v>NO</v>
      </c>
      <c r="AD3">
        <f>+plantilla!C50</f>
        <v>0</v>
      </c>
      <c r="AF3">
        <f>+plantilla!D50</f>
        <v>0</v>
      </c>
      <c r="AG3">
        <f>+plantilla!E50</f>
        <v>0</v>
      </c>
      <c r="AH3" t="str">
        <f>+plantilla!F50</f>
        <v/>
      </c>
      <c r="AI3" s="25" t="str">
        <f>+plantilla!G50</f>
        <v/>
      </c>
      <c r="AJ3" s="25" t="str">
        <f>+plantilla!H50</f>
        <v/>
      </c>
      <c r="AL3">
        <f>+AF3*AK3</f>
        <v>0</v>
      </c>
      <c r="AM3" s="32" t="str">
        <f>IFERROR(+AL3+AJ3,"0")</f>
        <v>0</v>
      </c>
      <c r="AN3">
        <f>plantilla!B50</f>
        <v>0</v>
      </c>
    </row>
    <row r="4" spans="1:40" x14ac:dyDescent="0.2">
      <c r="A4">
        <f>+plantilla!$E$6</f>
        <v>0</v>
      </c>
      <c r="B4">
        <f>+plantilla!$D$6</f>
        <v>0</v>
      </c>
      <c r="C4">
        <f>+plantilla!$G$6</f>
        <v>0</v>
      </c>
      <c r="D4" s="24">
        <f>+plantilla!$H$3</f>
        <v>0</v>
      </c>
      <c r="E4">
        <f>+plantilla!$D$9</f>
        <v>0</v>
      </c>
      <c r="F4">
        <f>+plantilla!$D$10</f>
        <v>0</v>
      </c>
      <c r="G4">
        <f>+plantilla!$D$11</f>
        <v>0</v>
      </c>
      <c r="H4">
        <f>+plantilla!$D$12</f>
        <v>0</v>
      </c>
      <c r="I4">
        <f>+plantilla!$D$13</f>
        <v>0</v>
      </c>
      <c r="J4">
        <f>+plantilla!$D$14</f>
        <v>0</v>
      </c>
      <c r="K4">
        <f>+plantilla!$D$15</f>
        <v>0</v>
      </c>
      <c r="L4">
        <f>+plantilla!$D$16</f>
        <v>0</v>
      </c>
      <c r="M4">
        <f>+plantilla!$D$17</f>
        <v>0</v>
      </c>
      <c r="N4">
        <f>+plantilla!$D$18</f>
        <v>0</v>
      </c>
      <c r="O4">
        <f>+plantilla!$D$20</f>
        <v>0</v>
      </c>
      <c r="P4">
        <f>+plantilla!$D$21</f>
        <v>0</v>
      </c>
      <c r="Q4">
        <f>+plantilla!$D$23</f>
        <v>0</v>
      </c>
      <c r="R4">
        <f>+plantilla!$D$24</f>
        <v>0</v>
      </c>
      <c r="S4">
        <f>+plantilla!$D$25</f>
        <v>0</v>
      </c>
      <c r="T4">
        <f>+plantilla!$D$26</f>
        <v>0</v>
      </c>
      <c r="U4">
        <f>+plantilla!$D$27</f>
        <v>0</v>
      </c>
      <c r="V4">
        <f>+plantilla!$D$28</f>
        <v>0</v>
      </c>
      <c r="W4">
        <f>+plantilla!$D$29</f>
        <v>0</v>
      </c>
      <c r="X4">
        <f>+plantilla!$D$30</f>
        <v>0</v>
      </c>
      <c r="Y4">
        <f>+plantilla!$D$31</f>
        <v>0</v>
      </c>
      <c r="Z4">
        <f>+plantilla!$D$34</f>
        <v>0</v>
      </c>
      <c r="AA4">
        <f>+plantilla!$D$35</f>
        <v>0</v>
      </c>
      <c r="AB4" s="24"/>
      <c r="AC4" t="str">
        <f>_xlfn.XLOOKUP(Tabla48[[#This Row],[REF PROV]],precios[ID ARTICULO],precios[FCC],"NO",0,1)</f>
        <v>NO</v>
      </c>
      <c r="AD4" t="str">
        <f>+plantilla!C51</f>
        <v/>
      </c>
      <c r="AF4">
        <f>+plantilla!D51</f>
        <v>0</v>
      </c>
      <c r="AG4">
        <f>+plantilla!E51</f>
        <v>0</v>
      </c>
      <c r="AH4" t="str">
        <f>+plantilla!F51</f>
        <v/>
      </c>
      <c r="AI4" s="25" t="str">
        <f>+plantilla!G51</f>
        <v/>
      </c>
      <c r="AJ4" s="25" t="str">
        <f>+plantilla!H51</f>
        <v/>
      </c>
      <c r="AL4">
        <f>+AF4*AK4</f>
        <v>0</v>
      </c>
      <c r="AM4" s="32" t="str">
        <f>IFERROR(+AL4+AJ4,"0")</f>
        <v>0</v>
      </c>
      <c r="AN4">
        <f>plantilla!B51</f>
        <v>0</v>
      </c>
    </row>
    <row r="5" spans="1:40" x14ac:dyDescent="0.2">
      <c r="A5">
        <f>+plantilla!$E$6</f>
        <v>0</v>
      </c>
      <c r="B5">
        <f>+plantilla!$D$6</f>
        <v>0</v>
      </c>
      <c r="C5">
        <f>+plantilla!$G$6</f>
        <v>0</v>
      </c>
      <c r="D5" s="24">
        <f>+plantilla!$H$3</f>
        <v>0</v>
      </c>
      <c r="E5">
        <f>+plantilla!$D$9</f>
        <v>0</v>
      </c>
      <c r="F5">
        <f>+plantilla!$D$10</f>
        <v>0</v>
      </c>
      <c r="G5">
        <f>+plantilla!$D$11</f>
        <v>0</v>
      </c>
      <c r="H5">
        <f>+plantilla!$D$12</f>
        <v>0</v>
      </c>
      <c r="I5">
        <f>+plantilla!$D$13</f>
        <v>0</v>
      </c>
      <c r="J5">
        <f>+plantilla!$D$14</f>
        <v>0</v>
      </c>
      <c r="K5">
        <f>+plantilla!$D$15</f>
        <v>0</v>
      </c>
      <c r="L5">
        <f>+plantilla!$D$16</f>
        <v>0</v>
      </c>
      <c r="M5">
        <f>+plantilla!$D$17</f>
        <v>0</v>
      </c>
      <c r="N5">
        <f>+plantilla!$D$18</f>
        <v>0</v>
      </c>
      <c r="O5">
        <f>+plantilla!$D$20</f>
        <v>0</v>
      </c>
      <c r="P5">
        <f>+plantilla!$D$21</f>
        <v>0</v>
      </c>
      <c r="Q5">
        <f>+plantilla!$D$23</f>
        <v>0</v>
      </c>
      <c r="R5">
        <f>+plantilla!$D$24</f>
        <v>0</v>
      </c>
      <c r="S5">
        <f>+plantilla!$D$25</f>
        <v>0</v>
      </c>
      <c r="T5">
        <f>+plantilla!$D$26</f>
        <v>0</v>
      </c>
      <c r="U5">
        <f>+plantilla!$D$27</f>
        <v>0</v>
      </c>
      <c r="V5">
        <f>+plantilla!$D$28</f>
        <v>0</v>
      </c>
      <c r="W5">
        <f>+plantilla!$D$29</f>
        <v>0</v>
      </c>
      <c r="X5">
        <f>+plantilla!$D$30</f>
        <v>0</v>
      </c>
      <c r="Y5">
        <f>+plantilla!$D$31</f>
        <v>0</v>
      </c>
      <c r="Z5">
        <f>+plantilla!$D$34</f>
        <v>0</v>
      </c>
      <c r="AA5">
        <f>+plantilla!$D$35</f>
        <v>0</v>
      </c>
      <c r="AB5" s="24"/>
      <c r="AC5" t="str">
        <f>_xlfn.XLOOKUP(Tabla48[[#This Row],[REF PROV]],precios[ID ARTICULO],precios[FCC],"NO",0,1)</f>
        <v>NO</v>
      </c>
      <c r="AD5" t="str">
        <f>+plantilla!C52</f>
        <v/>
      </c>
      <c r="AF5">
        <f>+plantilla!D52</f>
        <v>0</v>
      </c>
      <c r="AG5">
        <f>+plantilla!E52</f>
        <v>0</v>
      </c>
      <c r="AH5" t="str">
        <f>+plantilla!F52</f>
        <v/>
      </c>
      <c r="AI5" s="25" t="str">
        <f>+plantilla!G52</f>
        <v/>
      </c>
      <c r="AJ5" s="25" t="str">
        <f>+plantilla!H52</f>
        <v/>
      </c>
      <c r="AL5">
        <f>+AF5*AK5</f>
        <v>0</v>
      </c>
      <c r="AM5" s="32" t="str">
        <f>IFERROR(+AL5+AJ5,"0")</f>
        <v>0</v>
      </c>
      <c r="AN5">
        <f>plantilla!B52</f>
        <v>0</v>
      </c>
    </row>
    <row r="6" spans="1:40" x14ac:dyDescent="0.2">
      <c r="D6" s="24"/>
      <c r="AB6" s="24"/>
      <c r="AI6" s="25"/>
      <c r="AJ6" s="25"/>
    </row>
    <row r="7" spans="1:40" x14ac:dyDescent="0.2">
      <c r="D7" s="24"/>
      <c r="AB7" s="24"/>
      <c r="AI7" s="25"/>
      <c r="AJ7" s="25"/>
    </row>
    <row r="15" spans="1:40" x14ac:dyDescent="0.2">
      <c r="B15" s="24"/>
      <c r="X15" s="24"/>
    </row>
  </sheetData>
  <phoneticPr fontId="14" type="noConversion"/>
  <pageMargins left="0.75" right="0.75" top="1" bottom="1" header="0" footer="0"/>
  <headerFooter alignWithMargins="0"/>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1:P205"/>
  <sheetViews>
    <sheetView tabSelected="1" topLeftCell="A76" workbookViewId="0">
      <selection activeCell="E81" sqref="E81"/>
    </sheetView>
  </sheetViews>
  <sheetFormatPr baseColWidth="10" defaultColWidth="11.42578125" defaultRowHeight="12.75" x14ac:dyDescent="0.2"/>
  <cols>
    <col min="1" max="1" width="13.5703125" customWidth="1"/>
    <col min="2" max="2" width="108.42578125" customWidth="1"/>
    <col min="3" max="3" width="16.7109375" customWidth="1"/>
    <col min="4" max="4" width="22.28515625" customWidth="1"/>
    <col min="5" max="5" width="16" customWidth="1"/>
    <col min="6" max="6" width="17.28515625" customWidth="1"/>
    <col min="10" max="10" width="13.5703125" customWidth="1"/>
    <col min="11" max="11" width="14.28515625" customWidth="1"/>
    <col min="12" max="12" width="16.28515625" customWidth="1"/>
  </cols>
  <sheetData>
    <row r="1" spans="1:16" x14ac:dyDescent="0.2">
      <c r="A1" s="78" t="s">
        <v>73</v>
      </c>
      <c r="B1" s="78" t="s">
        <v>38</v>
      </c>
      <c r="C1" s="78" t="s">
        <v>40</v>
      </c>
      <c r="D1" s="78" t="s">
        <v>41</v>
      </c>
      <c r="E1" s="78" t="s">
        <v>78</v>
      </c>
      <c r="F1" s="78" t="s">
        <v>77</v>
      </c>
      <c r="G1" s="78" t="s">
        <v>125</v>
      </c>
      <c r="K1" t="s">
        <v>77</v>
      </c>
      <c r="P1" s="30"/>
    </row>
    <row r="2" spans="1:16" ht="33" customHeight="1" x14ac:dyDescent="0.2">
      <c r="A2" s="85" t="s">
        <v>113</v>
      </c>
      <c r="B2" s="42" t="s">
        <v>472</v>
      </c>
      <c r="C2" s="77" t="s">
        <v>94</v>
      </c>
      <c r="D2" s="77" t="s">
        <v>121</v>
      </c>
      <c r="E2" s="110">
        <v>108.16</v>
      </c>
      <c r="F2" s="110">
        <v>129.47999999999999</v>
      </c>
      <c r="G2" s="112" t="s">
        <v>84</v>
      </c>
      <c r="K2" t="s">
        <v>78</v>
      </c>
      <c r="P2" s="38"/>
    </row>
    <row r="3" spans="1:16" ht="35.25" customHeight="1" x14ac:dyDescent="0.2">
      <c r="A3" s="85" t="s">
        <v>114</v>
      </c>
      <c r="B3" s="42" t="s">
        <v>473</v>
      </c>
      <c r="C3" s="77" t="s">
        <v>96</v>
      </c>
      <c r="D3" s="77" t="s">
        <v>121</v>
      </c>
      <c r="E3" s="110">
        <v>148.20000000000002</v>
      </c>
      <c r="F3" s="110">
        <v>181.13333333333335</v>
      </c>
      <c r="G3" s="112" t="s">
        <v>85</v>
      </c>
      <c r="P3" s="38"/>
    </row>
    <row r="4" spans="1:16" ht="32.25" customHeight="1" x14ac:dyDescent="0.2">
      <c r="A4" s="85" t="s">
        <v>115</v>
      </c>
      <c r="B4" s="42" t="s">
        <v>473</v>
      </c>
      <c r="C4" s="77" t="s">
        <v>97</v>
      </c>
      <c r="D4" s="77" t="s">
        <v>121</v>
      </c>
      <c r="E4" s="110">
        <v>145.41999999999999</v>
      </c>
      <c r="F4" s="110">
        <v>174.07999999999998</v>
      </c>
      <c r="G4" s="112" t="s">
        <v>86</v>
      </c>
      <c r="P4" s="38"/>
    </row>
    <row r="5" spans="1:16" ht="32.25" customHeight="1" x14ac:dyDescent="0.2">
      <c r="A5" s="85" t="s">
        <v>116</v>
      </c>
      <c r="B5" s="42" t="s">
        <v>473</v>
      </c>
      <c r="C5" s="77" t="s">
        <v>98</v>
      </c>
      <c r="D5" s="77" t="s">
        <v>121</v>
      </c>
      <c r="E5" s="110">
        <v>164.05</v>
      </c>
      <c r="F5" s="110">
        <v>196.38</v>
      </c>
      <c r="G5" s="112" t="s">
        <v>87</v>
      </c>
      <c r="P5" s="38"/>
    </row>
    <row r="6" spans="1:16" ht="25.5" x14ac:dyDescent="0.2">
      <c r="A6" s="77" t="s">
        <v>117</v>
      </c>
      <c r="B6" s="42" t="s">
        <v>474</v>
      </c>
      <c r="C6" s="77" t="s">
        <v>94</v>
      </c>
      <c r="D6" s="77" t="s">
        <v>122</v>
      </c>
      <c r="E6" s="110">
        <v>108.16</v>
      </c>
      <c r="F6" s="110">
        <v>129.47999999999999</v>
      </c>
      <c r="G6" s="112" t="s">
        <v>84</v>
      </c>
    </row>
    <row r="7" spans="1:16" ht="25.5" x14ac:dyDescent="0.2">
      <c r="A7" s="77" t="s">
        <v>118</v>
      </c>
      <c r="B7" s="42" t="s">
        <v>474</v>
      </c>
      <c r="C7" s="77" t="s">
        <v>96</v>
      </c>
      <c r="D7" s="77" t="s">
        <v>122</v>
      </c>
      <c r="E7" s="110">
        <v>148.20000000000002</v>
      </c>
      <c r="F7" s="110">
        <v>181.13333333333335</v>
      </c>
      <c r="G7" s="112" t="s">
        <v>85</v>
      </c>
    </row>
    <row r="8" spans="1:16" ht="25.5" x14ac:dyDescent="0.2">
      <c r="A8" s="77" t="s">
        <v>119</v>
      </c>
      <c r="B8" s="42" t="s">
        <v>474</v>
      </c>
      <c r="C8" s="77" t="s">
        <v>97</v>
      </c>
      <c r="D8" s="77" t="s">
        <v>122</v>
      </c>
      <c r="E8" s="110">
        <v>145.41999999999999</v>
      </c>
      <c r="F8" s="110">
        <v>174.08</v>
      </c>
      <c r="G8" s="112" t="s">
        <v>86</v>
      </c>
    </row>
    <row r="9" spans="1:16" ht="25.5" x14ac:dyDescent="0.2">
      <c r="A9" s="77" t="s">
        <v>120</v>
      </c>
      <c r="B9" s="42" t="s">
        <v>474</v>
      </c>
      <c r="C9" s="77" t="s">
        <v>98</v>
      </c>
      <c r="D9" s="77" t="s">
        <v>122</v>
      </c>
      <c r="E9" s="110">
        <v>164.05</v>
      </c>
      <c r="F9" s="110">
        <v>196.38</v>
      </c>
      <c r="G9" s="112" t="s">
        <v>87</v>
      </c>
    </row>
    <row r="10" spans="1:16" ht="24" x14ac:dyDescent="0.2">
      <c r="A10" s="85" t="s">
        <v>123</v>
      </c>
      <c r="B10" s="43" t="s">
        <v>475</v>
      </c>
      <c r="C10" s="77" t="s">
        <v>99</v>
      </c>
      <c r="D10" s="80" t="s">
        <v>121</v>
      </c>
      <c r="E10" s="110">
        <v>180.16</v>
      </c>
      <c r="F10" s="110">
        <v>218.06</v>
      </c>
      <c r="G10" s="112" t="s">
        <v>88</v>
      </c>
    </row>
    <row r="11" spans="1:16" ht="24" x14ac:dyDescent="0.2">
      <c r="A11" s="85" t="s">
        <v>124</v>
      </c>
      <c r="B11" s="43" t="s">
        <v>476</v>
      </c>
      <c r="C11" s="77" t="s">
        <v>99</v>
      </c>
      <c r="D11" s="80" t="s">
        <v>122</v>
      </c>
      <c r="E11" s="110">
        <v>200.79</v>
      </c>
      <c r="F11" s="110">
        <v>240.37</v>
      </c>
      <c r="G11" s="112" t="s">
        <v>88</v>
      </c>
    </row>
    <row r="12" spans="1:16" ht="41.25" customHeight="1" x14ac:dyDescent="0.2">
      <c r="A12" s="85" t="s">
        <v>126</v>
      </c>
      <c r="B12" s="43" t="s">
        <v>477</v>
      </c>
      <c r="C12" s="77" t="s">
        <v>94</v>
      </c>
      <c r="D12" s="87" t="s">
        <v>136</v>
      </c>
      <c r="E12" s="110">
        <v>168.6</v>
      </c>
      <c r="F12" s="110">
        <v>206.06666666666669</v>
      </c>
      <c r="G12" s="113" t="s">
        <v>89</v>
      </c>
    </row>
    <row r="13" spans="1:16" ht="36" x14ac:dyDescent="0.2">
      <c r="A13" s="86" t="s">
        <v>127</v>
      </c>
      <c r="B13" s="43" t="s">
        <v>477</v>
      </c>
      <c r="C13" s="77" t="s">
        <v>95</v>
      </c>
      <c r="D13" s="87" t="s">
        <v>136</v>
      </c>
      <c r="E13" s="110">
        <v>178.20000000000002</v>
      </c>
      <c r="F13" s="110">
        <v>217.80000000000004</v>
      </c>
      <c r="G13" s="112" t="s">
        <v>90</v>
      </c>
    </row>
    <row r="14" spans="1:16" ht="36" x14ac:dyDescent="0.2">
      <c r="A14" s="86" t="s">
        <v>128</v>
      </c>
      <c r="B14" s="43" t="s">
        <v>477</v>
      </c>
      <c r="C14" s="77" t="s">
        <v>96</v>
      </c>
      <c r="D14" s="87" t="s">
        <v>136</v>
      </c>
      <c r="E14" s="110">
        <v>190.20000000000002</v>
      </c>
      <c r="F14" s="110">
        <v>232.4666666666667</v>
      </c>
      <c r="G14" s="112" t="s">
        <v>91</v>
      </c>
    </row>
    <row r="15" spans="1:16" ht="36" x14ac:dyDescent="0.2">
      <c r="A15" s="86" t="s">
        <v>129</v>
      </c>
      <c r="B15" s="43" t="s">
        <v>477</v>
      </c>
      <c r="C15" s="77" t="s">
        <v>97</v>
      </c>
      <c r="D15" s="87" t="s">
        <v>136</v>
      </c>
      <c r="E15" s="110">
        <v>180.16</v>
      </c>
      <c r="F15" s="110">
        <v>218.06</v>
      </c>
      <c r="G15" s="112" t="s">
        <v>92</v>
      </c>
    </row>
    <row r="16" spans="1:16" ht="36" x14ac:dyDescent="0.2">
      <c r="A16" s="86" t="s">
        <v>130</v>
      </c>
      <c r="B16" s="43" t="s">
        <v>477</v>
      </c>
      <c r="C16" s="77" t="s">
        <v>98</v>
      </c>
      <c r="D16" s="87" t="s">
        <v>136</v>
      </c>
      <c r="E16" s="110">
        <v>200.79</v>
      </c>
      <c r="F16" s="110">
        <v>240.37</v>
      </c>
      <c r="G16" s="112" t="s">
        <v>93</v>
      </c>
    </row>
    <row r="17" spans="1:7" ht="36" x14ac:dyDescent="0.2">
      <c r="A17" s="86" t="s">
        <v>131</v>
      </c>
      <c r="B17" s="43" t="s">
        <v>478</v>
      </c>
      <c r="C17" s="77" t="s">
        <v>94</v>
      </c>
      <c r="D17" s="84" t="s">
        <v>137</v>
      </c>
      <c r="E17" s="110">
        <v>168.6</v>
      </c>
      <c r="F17" s="110">
        <v>206.06666666666669</v>
      </c>
      <c r="G17" s="113" t="s">
        <v>89</v>
      </c>
    </row>
    <row r="18" spans="1:7" ht="36" x14ac:dyDescent="0.2">
      <c r="A18" s="86" t="s">
        <v>132</v>
      </c>
      <c r="B18" s="43" t="s">
        <v>478</v>
      </c>
      <c r="C18" s="77" t="s">
        <v>95</v>
      </c>
      <c r="D18" s="84" t="s">
        <v>137</v>
      </c>
      <c r="E18" s="110">
        <v>178.20000000000002</v>
      </c>
      <c r="F18" s="110">
        <v>217.80000000000004</v>
      </c>
      <c r="G18" s="112" t="s">
        <v>90</v>
      </c>
    </row>
    <row r="19" spans="1:7" ht="36" x14ac:dyDescent="0.2">
      <c r="A19" s="86" t="s">
        <v>133</v>
      </c>
      <c r="B19" s="43" t="s">
        <v>478</v>
      </c>
      <c r="C19" s="77" t="s">
        <v>96</v>
      </c>
      <c r="D19" s="84" t="s">
        <v>137</v>
      </c>
      <c r="E19" s="110">
        <v>190.20000000000002</v>
      </c>
      <c r="F19" s="110">
        <v>232.4666666666667</v>
      </c>
      <c r="G19" s="112" t="s">
        <v>91</v>
      </c>
    </row>
    <row r="20" spans="1:7" ht="36" x14ac:dyDescent="0.2">
      <c r="A20" s="86" t="s">
        <v>134</v>
      </c>
      <c r="B20" s="43" t="s">
        <v>478</v>
      </c>
      <c r="C20" s="77" t="s">
        <v>97</v>
      </c>
      <c r="D20" s="84" t="s">
        <v>137</v>
      </c>
      <c r="E20" s="110">
        <v>180.16</v>
      </c>
      <c r="F20" s="110">
        <v>218.06</v>
      </c>
      <c r="G20" s="112" t="s">
        <v>92</v>
      </c>
    </row>
    <row r="21" spans="1:7" ht="36" x14ac:dyDescent="0.2">
      <c r="A21" s="86" t="s">
        <v>135</v>
      </c>
      <c r="B21" s="43" t="s">
        <v>478</v>
      </c>
      <c r="C21" s="77" t="s">
        <v>98</v>
      </c>
      <c r="D21" s="84" t="s">
        <v>137</v>
      </c>
      <c r="E21" s="110">
        <v>200.79</v>
      </c>
      <c r="F21" s="110">
        <v>240.37</v>
      </c>
      <c r="G21" s="112" t="s">
        <v>93</v>
      </c>
    </row>
    <row r="22" spans="1:7" ht="36" x14ac:dyDescent="0.2">
      <c r="A22" s="86" t="s">
        <v>138</v>
      </c>
      <c r="B22" s="43" t="s">
        <v>479</v>
      </c>
      <c r="C22" s="77" t="s">
        <v>99</v>
      </c>
      <c r="D22" s="84" t="s">
        <v>136</v>
      </c>
      <c r="E22" s="110">
        <v>128.86000000000001</v>
      </c>
      <c r="F22" s="110">
        <v>154.26000000000002</v>
      </c>
      <c r="G22" s="112" t="s">
        <v>100</v>
      </c>
    </row>
    <row r="23" spans="1:7" ht="36" x14ac:dyDescent="0.2">
      <c r="A23" s="86" t="s">
        <v>139</v>
      </c>
      <c r="B23" s="43" t="s">
        <v>480</v>
      </c>
      <c r="C23" s="77" t="s">
        <v>99</v>
      </c>
      <c r="D23" s="84" t="s">
        <v>137</v>
      </c>
      <c r="E23" s="110">
        <v>128.86000000000001</v>
      </c>
      <c r="F23" s="110">
        <v>154.26000000000002</v>
      </c>
      <c r="G23" s="112" t="s">
        <v>100</v>
      </c>
    </row>
    <row r="24" spans="1:7" ht="15" x14ac:dyDescent="0.2">
      <c r="A24" s="86" t="s">
        <v>140</v>
      </c>
      <c r="B24" s="43" t="s">
        <v>481</v>
      </c>
      <c r="C24" s="77" t="s">
        <v>102</v>
      </c>
      <c r="D24" s="84" t="s">
        <v>141</v>
      </c>
      <c r="E24" s="110">
        <v>44.51</v>
      </c>
      <c r="F24" s="110">
        <v>53.28</v>
      </c>
      <c r="G24" s="112" t="s">
        <v>101</v>
      </c>
    </row>
    <row r="25" spans="1:7" ht="27.75" customHeight="1" x14ac:dyDescent="0.2">
      <c r="A25" s="86" t="s">
        <v>103</v>
      </c>
      <c r="B25" s="43" t="s">
        <v>481</v>
      </c>
      <c r="C25" s="77" t="s">
        <v>106</v>
      </c>
      <c r="D25" s="84" t="s">
        <v>141</v>
      </c>
      <c r="E25" s="110">
        <v>52.800000000000004</v>
      </c>
      <c r="F25" s="110">
        <v>64.533333333333346</v>
      </c>
      <c r="G25" s="112" t="s">
        <v>101</v>
      </c>
    </row>
    <row r="26" spans="1:7" ht="21" customHeight="1" x14ac:dyDescent="0.2">
      <c r="A26" s="83" t="s">
        <v>104</v>
      </c>
      <c r="B26" s="43" t="s">
        <v>481</v>
      </c>
      <c r="C26" s="88" t="s">
        <v>107</v>
      </c>
      <c r="D26" s="90" t="s">
        <v>141</v>
      </c>
      <c r="E26" s="110">
        <v>55.199999999999996</v>
      </c>
      <c r="F26" s="110">
        <v>67.466666666666669</v>
      </c>
      <c r="G26" s="113" t="s">
        <v>101</v>
      </c>
    </row>
    <row r="27" spans="1:7" ht="23.25" customHeight="1" x14ac:dyDescent="0.2">
      <c r="A27" s="83" t="s">
        <v>105</v>
      </c>
      <c r="B27" s="43" t="s">
        <v>481</v>
      </c>
      <c r="C27" s="88" t="s">
        <v>108</v>
      </c>
      <c r="D27" s="90" t="s">
        <v>141</v>
      </c>
      <c r="E27" s="110">
        <v>58.199999999999996</v>
      </c>
      <c r="F27" s="110">
        <v>71.13333333333334</v>
      </c>
      <c r="G27" s="113" t="s">
        <v>101</v>
      </c>
    </row>
    <row r="28" spans="1:7" ht="27" customHeight="1" x14ac:dyDescent="0.2">
      <c r="A28" s="83" t="s">
        <v>142</v>
      </c>
      <c r="B28" s="43" t="s">
        <v>482</v>
      </c>
      <c r="C28" s="88" t="s">
        <v>111</v>
      </c>
      <c r="D28" s="90" t="s">
        <v>143</v>
      </c>
      <c r="E28" s="110">
        <v>109.2</v>
      </c>
      <c r="F28" s="110">
        <v>133.46666666666667</v>
      </c>
      <c r="G28" s="113" t="s">
        <v>109</v>
      </c>
    </row>
    <row r="29" spans="1:7" ht="33" customHeight="1" x14ac:dyDescent="0.2">
      <c r="A29" s="83" t="s">
        <v>110</v>
      </c>
      <c r="B29" s="43" t="s">
        <v>482</v>
      </c>
      <c r="C29" s="88" t="s">
        <v>112</v>
      </c>
      <c r="D29" s="90" t="s">
        <v>143</v>
      </c>
      <c r="E29" s="110">
        <v>119.4</v>
      </c>
      <c r="F29" s="110">
        <v>145.93</v>
      </c>
      <c r="G29" s="113" t="s">
        <v>109</v>
      </c>
    </row>
    <row r="30" spans="1:7" ht="36" x14ac:dyDescent="0.2">
      <c r="A30" s="83" t="s">
        <v>144</v>
      </c>
      <c r="B30" s="43" t="s">
        <v>483</v>
      </c>
      <c r="C30" s="88" t="s">
        <v>148</v>
      </c>
      <c r="D30" s="90" t="s">
        <v>152</v>
      </c>
      <c r="E30" s="110">
        <v>327</v>
      </c>
      <c r="F30" s="110">
        <v>399.66666666666669</v>
      </c>
      <c r="G30" s="113" t="s">
        <v>153</v>
      </c>
    </row>
    <row r="31" spans="1:7" ht="36" x14ac:dyDescent="0.2">
      <c r="A31" s="83" t="s">
        <v>145</v>
      </c>
      <c r="B31" s="43" t="s">
        <v>483</v>
      </c>
      <c r="C31" s="88" t="s">
        <v>149</v>
      </c>
      <c r="D31" s="90" t="s">
        <v>152</v>
      </c>
      <c r="E31" s="110">
        <v>361.8</v>
      </c>
      <c r="F31" s="110">
        <v>442.20000000000005</v>
      </c>
      <c r="G31" s="113" t="s">
        <v>153</v>
      </c>
    </row>
    <row r="32" spans="1:7" ht="36" x14ac:dyDescent="0.2">
      <c r="A32" s="85" t="s">
        <v>146</v>
      </c>
      <c r="B32" s="43" t="s">
        <v>483</v>
      </c>
      <c r="C32" s="89" t="s">
        <v>150</v>
      </c>
      <c r="D32" s="90" t="s">
        <v>152</v>
      </c>
      <c r="E32" s="110">
        <v>400.20000000000005</v>
      </c>
      <c r="F32" s="110">
        <v>489.13333333333338</v>
      </c>
      <c r="G32" s="113" t="s">
        <v>153</v>
      </c>
    </row>
    <row r="33" spans="1:7" ht="36" x14ac:dyDescent="0.2">
      <c r="A33" s="85" t="s">
        <v>147</v>
      </c>
      <c r="B33" s="43" t="s">
        <v>483</v>
      </c>
      <c r="C33" s="89" t="s">
        <v>151</v>
      </c>
      <c r="D33" s="90" t="s">
        <v>152</v>
      </c>
      <c r="E33" s="110">
        <v>442.8</v>
      </c>
      <c r="F33" s="110">
        <v>541.20000000000005</v>
      </c>
      <c r="G33" s="113" t="s">
        <v>153</v>
      </c>
    </row>
    <row r="34" spans="1:7" ht="36" x14ac:dyDescent="0.2">
      <c r="A34" s="83" t="s">
        <v>154</v>
      </c>
      <c r="B34" s="43" t="s">
        <v>483</v>
      </c>
      <c r="C34" s="88" t="s">
        <v>148</v>
      </c>
      <c r="D34" s="90" t="s">
        <v>152</v>
      </c>
      <c r="E34" s="110">
        <v>327</v>
      </c>
      <c r="F34" s="110">
        <v>399.66666666666669</v>
      </c>
      <c r="G34" s="113" t="s">
        <v>153</v>
      </c>
    </row>
    <row r="35" spans="1:7" ht="36" x14ac:dyDescent="0.2">
      <c r="A35" s="83" t="s">
        <v>155</v>
      </c>
      <c r="B35" s="43" t="s">
        <v>483</v>
      </c>
      <c r="C35" s="88" t="s">
        <v>149</v>
      </c>
      <c r="D35" s="90" t="s">
        <v>152</v>
      </c>
      <c r="E35" s="110">
        <v>361.8</v>
      </c>
      <c r="F35" s="110">
        <v>442.20000000000005</v>
      </c>
      <c r="G35" s="113" t="s">
        <v>153</v>
      </c>
    </row>
    <row r="36" spans="1:7" ht="36" x14ac:dyDescent="0.2">
      <c r="A36" s="85" t="s">
        <v>156</v>
      </c>
      <c r="B36" s="43" t="s">
        <v>483</v>
      </c>
      <c r="C36" s="89" t="s">
        <v>150</v>
      </c>
      <c r="D36" s="90" t="s">
        <v>152</v>
      </c>
      <c r="E36" s="110">
        <v>400.20000000000005</v>
      </c>
      <c r="F36" s="110">
        <v>489.13333333333338</v>
      </c>
      <c r="G36" s="113" t="s">
        <v>153</v>
      </c>
    </row>
    <row r="37" spans="1:7" ht="36" x14ac:dyDescent="0.2">
      <c r="A37" s="85" t="s">
        <v>157</v>
      </c>
      <c r="B37" s="43" t="s">
        <v>483</v>
      </c>
      <c r="C37" s="89" t="s">
        <v>151</v>
      </c>
      <c r="D37" s="90" t="s">
        <v>152</v>
      </c>
      <c r="E37" s="110">
        <v>442.8</v>
      </c>
      <c r="F37" s="110">
        <v>541.20000000000005</v>
      </c>
      <c r="G37" s="113" t="s">
        <v>153</v>
      </c>
    </row>
    <row r="38" spans="1:7" ht="36" x14ac:dyDescent="0.2">
      <c r="A38" s="91" t="s">
        <v>158</v>
      </c>
      <c r="B38" s="79" t="s">
        <v>484</v>
      </c>
      <c r="C38" s="88" t="s">
        <v>166</v>
      </c>
      <c r="D38" s="90" t="s">
        <v>152</v>
      </c>
      <c r="E38" s="110">
        <v>307.2</v>
      </c>
      <c r="F38" s="110">
        <v>375.4666666666667</v>
      </c>
      <c r="G38" s="113" t="s">
        <v>153</v>
      </c>
    </row>
    <row r="39" spans="1:7" ht="36" x14ac:dyDescent="0.2">
      <c r="A39" s="91" t="s">
        <v>159</v>
      </c>
      <c r="B39" s="79" t="s">
        <v>484</v>
      </c>
      <c r="C39" s="88" t="s">
        <v>167</v>
      </c>
      <c r="D39" s="90" t="s">
        <v>152</v>
      </c>
      <c r="E39" s="110">
        <v>341.40000000000003</v>
      </c>
      <c r="F39" s="110">
        <v>417.26666666666671</v>
      </c>
      <c r="G39" s="113" t="s">
        <v>153</v>
      </c>
    </row>
    <row r="40" spans="1:7" ht="36" x14ac:dyDescent="0.2">
      <c r="A40" s="92" t="s">
        <v>160</v>
      </c>
      <c r="B40" s="79" t="s">
        <v>484</v>
      </c>
      <c r="C40" s="88" t="s">
        <v>168</v>
      </c>
      <c r="D40" s="90" t="s">
        <v>152</v>
      </c>
      <c r="E40" s="110">
        <v>379.20000000000005</v>
      </c>
      <c r="F40" s="110">
        <v>463.4666666666667</v>
      </c>
      <c r="G40" s="113" t="s">
        <v>153</v>
      </c>
    </row>
    <row r="41" spans="1:7" ht="36" x14ac:dyDescent="0.2">
      <c r="A41" s="86" t="s">
        <v>161</v>
      </c>
      <c r="B41" s="79" t="s">
        <v>484</v>
      </c>
      <c r="C41" s="88" t="s">
        <v>169</v>
      </c>
      <c r="D41" s="90" t="s">
        <v>152</v>
      </c>
      <c r="E41" s="110">
        <v>421.8</v>
      </c>
      <c r="F41" s="110">
        <v>515.53333333333342</v>
      </c>
      <c r="G41" s="113" t="s">
        <v>153</v>
      </c>
    </row>
    <row r="42" spans="1:7" ht="36" x14ac:dyDescent="0.2">
      <c r="A42" s="91" t="s">
        <v>162</v>
      </c>
      <c r="B42" s="79" t="s">
        <v>484</v>
      </c>
      <c r="C42" s="88" t="s">
        <v>166</v>
      </c>
      <c r="D42" s="90" t="s">
        <v>152</v>
      </c>
      <c r="E42" s="110">
        <v>307.2</v>
      </c>
      <c r="F42" s="110">
        <v>375.4666666666667</v>
      </c>
      <c r="G42" s="113" t="s">
        <v>153</v>
      </c>
    </row>
    <row r="43" spans="1:7" ht="36" x14ac:dyDescent="0.2">
      <c r="A43" s="91" t="s">
        <v>163</v>
      </c>
      <c r="B43" s="79" t="s">
        <v>484</v>
      </c>
      <c r="C43" s="88" t="s">
        <v>167</v>
      </c>
      <c r="D43" s="90" t="s">
        <v>152</v>
      </c>
      <c r="E43" s="110">
        <v>341.40000000000003</v>
      </c>
      <c r="F43" s="110">
        <v>417.26666666666671</v>
      </c>
      <c r="G43" s="113" t="s">
        <v>153</v>
      </c>
    </row>
    <row r="44" spans="1:7" ht="36" x14ac:dyDescent="0.2">
      <c r="A44" s="92" t="s">
        <v>164</v>
      </c>
      <c r="B44" s="79" t="s">
        <v>484</v>
      </c>
      <c r="C44" s="88" t="s">
        <v>168</v>
      </c>
      <c r="D44" s="90" t="s">
        <v>152</v>
      </c>
      <c r="E44" s="110">
        <v>379.20000000000005</v>
      </c>
      <c r="F44" s="110">
        <v>463.4666666666667</v>
      </c>
      <c r="G44" s="113" t="s">
        <v>153</v>
      </c>
    </row>
    <row r="45" spans="1:7" ht="36" x14ac:dyDescent="0.2">
      <c r="A45" s="86" t="s">
        <v>165</v>
      </c>
      <c r="B45" s="79" t="s">
        <v>484</v>
      </c>
      <c r="C45" s="88" t="s">
        <v>169</v>
      </c>
      <c r="D45" s="90" t="s">
        <v>152</v>
      </c>
      <c r="E45" s="110">
        <v>421.8</v>
      </c>
      <c r="F45" s="110">
        <v>515.53333333333342</v>
      </c>
      <c r="G45" s="113" t="s">
        <v>153</v>
      </c>
    </row>
    <row r="46" spans="1:7" ht="36.75" x14ac:dyDescent="0.25">
      <c r="A46" s="93" t="s">
        <v>170</v>
      </c>
      <c r="B46" s="79" t="s">
        <v>485</v>
      </c>
      <c r="C46" s="89" t="s">
        <v>186</v>
      </c>
      <c r="D46" s="90" t="s">
        <v>152</v>
      </c>
      <c r="E46" s="110">
        <v>538.20000000000005</v>
      </c>
      <c r="F46" s="110">
        <v>657.80000000000007</v>
      </c>
      <c r="G46" s="113" t="s">
        <v>190</v>
      </c>
    </row>
    <row r="47" spans="1:7" ht="36.75" x14ac:dyDescent="0.25">
      <c r="A47" s="93" t="s">
        <v>171</v>
      </c>
      <c r="B47" s="79" t="s">
        <v>485</v>
      </c>
      <c r="C47" s="89" t="s">
        <v>187</v>
      </c>
      <c r="D47" s="90" t="s">
        <v>152</v>
      </c>
      <c r="E47" s="110">
        <v>605.4</v>
      </c>
      <c r="F47" s="110">
        <v>739.93333333333339</v>
      </c>
      <c r="G47" s="113" t="s">
        <v>190</v>
      </c>
    </row>
    <row r="48" spans="1:7" ht="36.75" x14ac:dyDescent="0.25">
      <c r="A48" s="93" t="s">
        <v>172</v>
      </c>
      <c r="B48" s="79" t="s">
        <v>485</v>
      </c>
      <c r="C48" s="89" t="s">
        <v>188</v>
      </c>
      <c r="D48" s="90" t="s">
        <v>152</v>
      </c>
      <c r="E48" s="110">
        <v>681</v>
      </c>
      <c r="F48" s="110">
        <v>832.33333333333337</v>
      </c>
      <c r="G48" s="113" t="s">
        <v>190</v>
      </c>
    </row>
    <row r="49" spans="1:7" ht="36.75" x14ac:dyDescent="0.25">
      <c r="A49" s="94" t="s">
        <v>173</v>
      </c>
      <c r="B49" s="79" t="s">
        <v>485</v>
      </c>
      <c r="C49" s="89" t="s">
        <v>189</v>
      </c>
      <c r="D49" s="90" t="s">
        <v>152</v>
      </c>
      <c r="E49" s="110">
        <v>766.80000000000007</v>
      </c>
      <c r="F49" s="110">
        <v>937.20000000000016</v>
      </c>
      <c r="G49" s="113" t="s">
        <v>190</v>
      </c>
    </row>
    <row r="50" spans="1:7" ht="36.75" x14ac:dyDescent="0.25">
      <c r="A50" s="93" t="s">
        <v>174</v>
      </c>
      <c r="B50" s="79" t="s">
        <v>485</v>
      </c>
      <c r="C50" s="89" t="s">
        <v>186</v>
      </c>
      <c r="D50" s="90" t="s">
        <v>152</v>
      </c>
      <c r="E50" s="110">
        <v>538.20000000000005</v>
      </c>
      <c r="F50" s="110">
        <v>657.80000000000007</v>
      </c>
      <c r="G50" s="113" t="s">
        <v>190</v>
      </c>
    </row>
    <row r="51" spans="1:7" ht="36.75" x14ac:dyDescent="0.25">
      <c r="A51" s="93" t="s">
        <v>175</v>
      </c>
      <c r="B51" s="79" t="s">
        <v>485</v>
      </c>
      <c r="C51" s="89" t="s">
        <v>187</v>
      </c>
      <c r="D51" s="90" t="s">
        <v>152</v>
      </c>
      <c r="E51" s="110">
        <v>605.4</v>
      </c>
      <c r="F51" s="110">
        <v>739.93333333333339</v>
      </c>
      <c r="G51" s="113" t="s">
        <v>190</v>
      </c>
    </row>
    <row r="52" spans="1:7" ht="36.75" x14ac:dyDescent="0.25">
      <c r="A52" s="93" t="s">
        <v>176</v>
      </c>
      <c r="B52" s="79" t="s">
        <v>485</v>
      </c>
      <c r="C52" s="89" t="s">
        <v>188</v>
      </c>
      <c r="D52" s="90" t="s">
        <v>152</v>
      </c>
      <c r="E52" s="110">
        <v>681</v>
      </c>
      <c r="F52" s="110">
        <v>832.33333333333337</v>
      </c>
      <c r="G52" s="113" t="s">
        <v>190</v>
      </c>
    </row>
    <row r="53" spans="1:7" ht="36.75" x14ac:dyDescent="0.25">
      <c r="A53" s="94" t="s">
        <v>177</v>
      </c>
      <c r="B53" s="79" t="s">
        <v>485</v>
      </c>
      <c r="C53" s="89" t="s">
        <v>189</v>
      </c>
      <c r="D53" s="90" t="s">
        <v>152</v>
      </c>
      <c r="E53" s="110">
        <v>766.80000000000007</v>
      </c>
      <c r="F53" s="110">
        <v>937.20000000000016</v>
      </c>
      <c r="G53" s="113" t="s">
        <v>190</v>
      </c>
    </row>
    <row r="54" spans="1:7" ht="36.75" x14ac:dyDescent="0.25">
      <c r="A54" s="94" t="s">
        <v>178</v>
      </c>
      <c r="B54" s="79" t="s">
        <v>486</v>
      </c>
      <c r="C54" s="89" t="s">
        <v>191</v>
      </c>
      <c r="D54" s="90" t="s">
        <v>152</v>
      </c>
      <c r="E54" s="110">
        <v>966</v>
      </c>
      <c r="F54" s="110">
        <v>1180.6666666666667</v>
      </c>
      <c r="G54" s="113" t="s">
        <v>195</v>
      </c>
    </row>
    <row r="55" spans="1:7" ht="36.75" x14ac:dyDescent="0.25">
      <c r="A55" s="94" t="s">
        <v>179</v>
      </c>
      <c r="B55" s="79" t="s">
        <v>486</v>
      </c>
      <c r="C55" s="89" t="s">
        <v>192</v>
      </c>
      <c r="D55" s="90" t="s">
        <v>152</v>
      </c>
      <c r="E55" s="110">
        <v>1087.2</v>
      </c>
      <c r="F55" s="110">
        <v>1328.8</v>
      </c>
      <c r="G55" s="113" t="s">
        <v>196</v>
      </c>
    </row>
    <row r="56" spans="1:7" ht="36.75" x14ac:dyDescent="0.25">
      <c r="A56" s="94" t="s">
        <v>180</v>
      </c>
      <c r="B56" s="79" t="s">
        <v>486</v>
      </c>
      <c r="C56" s="89" t="s">
        <v>193</v>
      </c>
      <c r="D56" s="90" t="s">
        <v>152</v>
      </c>
      <c r="E56" s="110">
        <v>1222.8</v>
      </c>
      <c r="F56" s="110">
        <v>1494.5333333333335</v>
      </c>
      <c r="G56" s="113" t="s">
        <v>196</v>
      </c>
    </row>
    <row r="57" spans="1:7" ht="36.75" x14ac:dyDescent="0.25">
      <c r="A57" s="94" t="s">
        <v>181</v>
      </c>
      <c r="B57" s="79" t="s">
        <v>486</v>
      </c>
      <c r="C57" s="89" t="s">
        <v>194</v>
      </c>
      <c r="D57" s="90" t="s">
        <v>152</v>
      </c>
      <c r="E57" s="110">
        <v>1377</v>
      </c>
      <c r="F57" s="110">
        <v>1683</v>
      </c>
      <c r="G57" s="113" t="s">
        <v>196</v>
      </c>
    </row>
    <row r="58" spans="1:7" ht="36.75" x14ac:dyDescent="0.25">
      <c r="A58" s="94" t="s">
        <v>182</v>
      </c>
      <c r="B58" s="79" t="s">
        <v>486</v>
      </c>
      <c r="C58" s="89" t="s">
        <v>191</v>
      </c>
      <c r="D58" s="90" t="s">
        <v>152</v>
      </c>
      <c r="E58" s="110">
        <v>966</v>
      </c>
      <c r="F58" s="110">
        <v>1180.6666666666667</v>
      </c>
      <c r="G58" s="113" t="s">
        <v>195</v>
      </c>
    </row>
    <row r="59" spans="1:7" ht="36.75" x14ac:dyDescent="0.25">
      <c r="A59" s="94" t="s">
        <v>183</v>
      </c>
      <c r="B59" s="79" t="s">
        <v>486</v>
      </c>
      <c r="C59" s="89" t="s">
        <v>192</v>
      </c>
      <c r="D59" s="90" t="s">
        <v>152</v>
      </c>
      <c r="E59" s="110">
        <v>1087.2</v>
      </c>
      <c r="F59" s="110">
        <v>1328.8</v>
      </c>
      <c r="G59" s="113" t="s">
        <v>196</v>
      </c>
    </row>
    <row r="60" spans="1:7" ht="36.75" x14ac:dyDescent="0.25">
      <c r="A60" s="94" t="s">
        <v>184</v>
      </c>
      <c r="B60" s="79" t="s">
        <v>486</v>
      </c>
      <c r="C60" s="89" t="s">
        <v>193</v>
      </c>
      <c r="D60" s="90" t="s">
        <v>152</v>
      </c>
      <c r="E60" s="110">
        <v>1222.8</v>
      </c>
      <c r="F60" s="110">
        <v>1494.5333333333335</v>
      </c>
      <c r="G60" s="113" t="s">
        <v>196</v>
      </c>
    </row>
    <row r="61" spans="1:7" ht="36.75" x14ac:dyDescent="0.25">
      <c r="A61" s="95" t="s">
        <v>185</v>
      </c>
      <c r="B61" s="79" t="s">
        <v>486</v>
      </c>
      <c r="C61" s="89" t="s">
        <v>194</v>
      </c>
      <c r="D61" s="90" t="s">
        <v>152</v>
      </c>
      <c r="E61" s="110">
        <v>1377</v>
      </c>
      <c r="F61" s="110">
        <v>1683</v>
      </c>
      <c r="G61" s="113" t="s">
        <v>196</v>
      </c>
    </row>
    <row r="62" spans="1:7" ht="24.95" customHeight="1" x14ac:dyDescent="0.25">
      <c r="A62" s="95" t="s">
        <v>197</v>
      </c>
      <c r="B62" s="79" t="s">
        <v>487</v>
      </c>
      <c r="C62" s="89" t="s">
        <v>106</v>
      </c>
      <c r="D62" s="90" t="s">
        <v>141</v>
      </c>
      <c r="E62" s="110">
        <v>36.6</v>
      </c>
      <c r="F62" s="110">
        <v>44.733333333333327</v>
      </c>
      <c r="G62" s="113"/>
    </row>
    <row r="63" spans="1:7" ht="24.95" customHeight="1" x14ac:dyDescent="0.25">
      <c r="A63" s="95" t="s">
        <v>198</v>
      </c>
      <c r="B63" s="79" t="s">
        <v>488</v>
      </c>
      <c r="C63" s="89" t="s">
        <v>106</v>
      </c>
      <c r="D63" s="90" t="s">
        <v>122</v>
      </c>
      <c r="E63" s="110">
        <v>36.6</v>
      </c>
      <c r="F63" s="110">
        <v>44.733333333333327</v>
      </c>
      <c r="G63" s="113"/>
    </row>
    <row r="64" spans="1:7" ht="24.95" customHeight="1" x14ac:dyDescent="0.25">
      <c r="A64" s="95" t="s">
        <v>199</v>
      </c>
      <c r="B64" s="79" t="s">
        <v>487</v>
      </c>
      <c r="C64" s="89" t="s">
        <v>107</v>
      </c>
      <c r="D64" s="90" t="s">
        <v>141</v>
      </c>
      <c r="E64" s="110">
        <v>39</v>
      </c>
      <c r="F64" s="110">
        <v>47.666666666666664</v>
      </c>
      <c r="G64" s="113"/>
    </row>
    <row r="65" spans="1:7" ht="24.95" customHeight="1" x14ac:dyDescent="0.25">
      <c r="A65" s="95" t="s">
        <v>200</v>
      </c>
      <c r="B65" s="79" t="s">
        <v>488</v>
      </c>
      <c r="C65" s="89" t="s">
        <v>107</v>
      </c>
      <c r="D65" s="90" t="s">
        <v>122</v>
      </c>
      <c r="E65" s="110">
        <v>39</v>
      </c>
      <c r="F65" s="110">
        <v>47.666666666666664</v>
      </c>
      <c r="G65" s="113"/>
    </row>
    <row r="66" spans="1:7" ht="24.95" customHeight="1" x14ac:dyDescent="0.25">
      <c r="A66" s="95" t="s">
        <v>203</v>
      </c>
      <c r="B66" s="79" t="s">
        <v>489</v>
      </c>
      <c r="C66" s="89" t="s">
        <v>207</v>
      </c>
      <c r="D66" s="90" t="s">
        <v>141</v>
      </c>
      <c r="E66" s="110">
        <v>73.2</v>
      </c>
      <c r="F66" s="110">
        <v>89.47</v>
      </c>
      <c r="G66" s="113"/>
    </row>
    <row r="67" spans="1:7" ht="24.95" customHeight="1" x14ac:dyDescent="0.25">
      <c r="A67" s="95" t="s">
        <v>204</v>
      </c>
      <c r="B67" s="79" t="s">
        <v>490</v>
      </c>
      <c r="C67" s="89" t="s">
        <v>207</v>
      </c>
      <c r="D67" s="90" t="s">
        <v>122</v>
      </c>
      <c r="E67" s="110">
        <v>73.2</v>
      </c>
      <c r="F67" s="110">
        <v>89.47</v>
      </c>
      <c r="G67" s="113"/>
    </row>
    <row r="68" spans="1:7" ht="24.95" customHeight="1" x14ac:dyDescent="0.25">
      <c r="A68" s="95" t="s">
        <v>205</v>
      </c>
      <c r="B68" s="79" t="s">
        <v>489</v>
      </c>
      <c r="C68" s="89" t="s">
        <v>208</v>
      </c>
      <c r="D68" s="90" t="s">
        <v>141</v>
      </c>
      <c r="E68" s="110">
        <v>78</v>
      </c>
      <c r="F68" s="110">
        <v>95.33</v>
      </c>
      <c r="G68" s="113"/>
    </row>
    <row r="69" spans="1:7" ht="24.95" customHeight="1" x14ac:dyDescent="0.25">
      <c r="A69" s="95" t="s">
        <v>206</v>
      </c>
      <c r="B69" s="79" t="s">
        <v>490</v>
      </c>
      <c r="C69" s="89" t="s">
        <v>208</v>
      </c>
      <c r="D69" s="90" t="s">
        <v>122</v>
      </c>
      <c r="E69" s="110">
        <v>78</v>
      </c>
      <c r="F69" s="110">
        <v>95.33</v>
      </c>
      <c r="G69" s="113"/>
    </row>
    <row r="70" spans="1:7" ht="24.95" customHeight="1" x14ac:dyDescent="0.25">
      <c r="A70" s="95" t="s">
        <v>209</v>
      </c>
      <c r="B70" s="79" t="s">
        <v>491</v>
      </c>
      <c r="C70" s="89" t="s">
        <v>211</v>
      </c>
      <c r="D70" s="90" t="s">
        <v>121</v>
      </c>
      <c r="E70" s="110">
        <v>61.8</v>
      </c>
      <c r="F70" s="110">
        <v>75.33</v>
      </c>
      <c r="G70" s="113" t="s">
        <v>109</v>
      </c>
    </row>
    <row r="71" spans="1:7" ht="24.95" customHeight="1" x14ac:dyDescent="0.25">
      <c r="A71" s="95" t="s">
        <v>210</v>
      </c>
      <c r="B71" s="79" t="s">
        <v>492</v>
      </c>
      <c r="C71" s="89" t="s">
        <v>211</v>
      </c>
      <c r="D71" s="90" t="s">
        <v>122</v>
      </c>
      <c r="E71" s="110">
        <v>61.8</v>
      </c>
      <c r="F71" s="110">
        <v>75.33</v>
      </c>
      <c r="G71" s="113" t="s">
        <v>109</v>
      </c>
    </row>
    <row r="72" spans="1:7" ht="24.95" customHeight="1" x14ac:dyDescent="0.25">
      <c r="A72" s="95" t="s">
        <v>212</v>
      </c>
      <c r="B72" s="79" t="s">
        <v>493</v>
      </c>
      <c r="C72" s="89" t="s">
        <v>216</v>
      </c>
      <c r="D72" s="90" t="s">
        <v>201</v>
      </c>
      <c r="E72" s="110">
        <v>15</v>
      </c>
      <c r="F72" s="110">
        <v>18.329999999999998</v>
      </c>
      <c r="G72" s="113"/>
    </row>
    <row r="73" spans="1:7" ht="24.95" customHeight="1" x14ac:dyDescent="0.25">
      <c r="A73" s="95" t="s">
        <v>213</v>
      </c>
      <c r="B73" s="79" t="s">
        <v>494</v>
      </c>
      <c r="C73" s="89" t="s">
        <v>216</v>
      </c>
      <c r="D73" s="90" t="s">
        <v>202</v>
      </c>
      <c r="E73" s="110">
        <v>15</v>
      </c>
      <c r="F73" s="110">
        <v>18.329999999999998</v>
      </c>
      <c r="G73" s="113"/>
    </row>
    <row r="74" spans="1:7" ht="24.95" customHeight="1" x14ac:dyDescent="0.25">
      <c r="A74" s="95" t="s">
        <v>214</v>
      </c>
      <c r="B74" s="79" t="s">
        <v>493</v>
      </c>
      <c r="C74" s="89" t="s">
        <v>217</v>
      </c>
      <c r="D74" s="90" t="s">
        <v>201</v>
      </c>
      <c r="E74" s="110">
        <v>43.2</v>
      </c>
      <c r="F74" s="110">
        <v>52.8</v>
      </c>
      <c r="G74" s="113"/>
    </row>
    <row r="75" spans="1:7" ht="24.95" customHeight="1" x14ac:dyDescent="0.25">
      <c r="A75" s="95" t="s">
        <v>215</v>
      </c>
      <c r="B75" s="79" t="s">
        <v>494</v>
      </c>
      <c r="C75" s="89" t="s">
        <v>217</v>
      </c>
      <c r="D75" s="90" t="s">
        <v>202</v>
      </c>
      <c r="E75" s="110">
        <v>43.2</v>
      </c>
      <c r="F75" s="110">
        <v>52.8</v>
      </c>
      <c r="G75" s="113"/>
    </row>
    <row r="76" spans="1:7" ht="23.25" customHeight="1" x14ac:dyDescent="0.25">
      <c r="A76" s="95" t="s">
        <v>218</v>
      </c>
      <c r="B76" s="96" t="s">
        <v>495</v>
      </c>
      <c r="C76" s="77" t="s">
        <v>219</v>
      </c>
      <c r="D76" s="97"/>
      <c r="E76" s="110">
        <v>33.119999999999997</v>
      </c>
      <c r="F76" s="110">
        <v>39.65</v>
      </c>
      <c r="G76" s="114"/>
    </row>
    <row r="77" spans="1:7" ht="24.75" x14ac:dyDescent="0.25">
      <c r="A77" s="94" t="s">
        <v>220</v>
      </c>
      <c r="B77" s="79" t="s">
        <v>496</v>
      </c>
      <c r="C77" s="82" t="s">
        <v>228</v>
      </c>
      <c r="D77" s="82" t="s">
        <v>229</v>
      </c>
      <c r="E77" s="115">
        <v>174.92</v>
      </c>
      <c r="F77" s="116">
        <v>209.4</v>
      </c>
      <c r="G77" s="114" t="s">
        <v>232</v>
      </c>
    </row>
    <row r="78" spans="1:7" ht="24.75" x14ac:dyDescent="0.25">
      <c r="A78" s="94" t="s">
        <v>221</v>
      </c>
      <c r="B78" s="79" t="s">
        <v>497</v>
      </c>
      <c r="C78" s="82" t="s">
        <v>228</v>
      </c>
      <c r="D78" s="82" t="s">
        <v>230</v>
      </c>
      <c r="E78" s="115">
        <v>174.92</v>
      </c>
      <c r="F78" s="116">
        <v>209.4</v>
      </c>
      <c r="G78" s="114" t="s">
        <v>232</v>
      </c>
    </row>
    <row r="79" spans="1:7" ht="24.75" x14ac:dyDescent="0.25">
      <c r="A79" s="94" t="s">
        <v>222</v>
      </c>
      <c r="B79" s="79" t="s">
        <v>496</v>
      </c>
      <c r="C79" s="82" t="s">
        <v>108</v>
      </c>
      <c r="D79" s="82" t="s">
        <v>229</v>
      </c>
      <c r="E79" s="115">
        <v>225.63</v>
      </c>
      <c r="F79" s="116">
        <v>270.10000000000002</v>
      </c>
      <c r="G79" s="114" t="s">
        <v>233</v>
      </c>
    </row>
    <row r="80" spans="1:7" ht="24.75" x14ac:dyDescent="0.25">
      <c r="A80" s="94" t="s">
        <v>223</v>
      </c>
      <c r="B80" s="79" t="s">
        <v>497</v>
      </c>
      <c r="C80" s="82" t="s">
        <v>108</v>
      </c>
      <c r="D80" s="82" t="s">
        <v>230</v>
      </c>
      <c r="E80" s="115">
        <v>225.63</v>
      </c>
      <c r="F80" s="116">
        <v>270.10000000000002</v>
      </c>
      <c r="G80" s="114" t="s">
        <v>233</v>
      </c>
    </row>
    <row r="81" spans="1:7" ht="24.75" x14ac:dyDescent="0.25">
      <c r="A81" s="94" t="s">
        <v>224</v>
      </c>
      <c r="B81" s="79" t="s">
        <v>498</v>
      </c>
      <c r="C81" s="82" t="s">
        <v>231</v>
      </c>
      <c r="D81" s="82" t="s">
        <v>229</v>
      </c>
      <c r="E81" s="115">
        <v>394.2</v>
      </c>
      <c r="F81" s="116">
        <v>481.8</v>
      </c>
      <c r="G81" s="114" t="s">
        <v>234</v>
      </c>
    </row>
    <row r="82" spans="1:7" ht="24.75" x14ac:dyDescent="0.25">
      <c r="A82" s="94" t="s">
        <v>225</v>
      </c>
      <c r="B82" s="79" t="s">
        <v>499</v>
      </c>
      <c r="C82" s="82" t="s">
        <v>231</v>
      </c>
      <c r="D82" s="82" t="s">
        <v>230</v>
      </c>
      <c r="E82" s="115">
        <v>394.2</v>
      </c>
      <c r="F82" s="116">
        <v>481.8</v>
      </c>
      <c r="G82" s="114" t="s">
        <v>234</v>
      </c>
    </row>
    <row r="83" spans="1:7" ht="24.75" x14ac:dyDescent="0.25">
      <c r="A83" s="94" t="s">
        <v>226</v>
      </c>
      <c r="B83" s="79" t="s">
        <v>500</v>
      </c>
      <c r="C83" s="82" t="s">
        <v>235</v>
      </c>
      <c r="D83" s="82" t="s">
        <v>121</v>
      </c>
      <c r="E83" s="115">
        <v>292.39</v>
      </c>
      <c r="F83" s="116">
        <v>350.02</v>
      </c>
      <c r="G83" s="114" t="s">
        <v>236</v>
      </c>
    </row>
    <row r="84" spans="1:7" ht="24.75" x14ac:dyDescent="0.25">
      <c r="A84" s="95" t="s">
        <v>227</v>
      </c>
      <c r="B84" s="79" t="s">
        <v>501</v>
      </c>
      <c r="C84" s="82" t="s">
        <v>235</v>
      </c>
      <c r="D84" s="97" t="s">
        <v>122</v>
      </c>
      <c r="E84" s="115">
        <v>292.39</v>
      </c>
      <c r="F84" s="116">
        <v>350.02</v>
      </c>
      <c r="G84" s="114" t="s">
        <v>236</v>
      </c>
    </row>
    <row r="85" spans="1:7" ht="36.75" x14ac:dyDescent="0.25">
      <c r="A85" s="94" t="s">
        <v>237</v>
      </c>
      <c r="B85" s="79" t="s">
        <v>502</v>
      </c>
      <c r="C85" s="82" t="s">
        <v>239</v>
      </c>
      <c r="D85" s="82" t="s">
        <v>229</v>
      </c>
      <c r="E85" s="115">
        <v>200.79</v>
      </c>
      <c r="F85" s="116">
        <v>240.37</v>
      </c>
      <c r="G85" s="114" t="s">
        <v>240</v>
      </c>
    </row>
    <row r="86" spans="1:7" ht="36.75" x14ac:dyDescent="0.25">
      <c r="A86" s="95" t="s">
        <v>238</v>
      </c>
      <c r="B86" s="79" t="s">
        <v>503</v>
      </c>
      <c r="C86" s="82" t="s">
        <v>239</v>
      </c>
      <c r="D86" s="97" t="s">
        <v>230</v>
      </c>
      <c r="E86" s="115">
        <v>200.79</v>
      </c>
      <c r="F86" s="116">
        <v>240.37</v>
      </c>
      <c r="G86" s="114" t="s">
        <v>240</v>
      </c>
    </row>
    <row r="87" spans="1:7" ht="24.95" customHeight="1" x14ac:dyDescent="0.25">
      <c r="A87" s="94" t="s">
        <v>241</v>
      </c>
      <c r="B87" s="79" t="s">
        <v>504</v>
      </c>
      <c r="C87" s="77" t="s">
        <v>96</v>
      </c>
      <c r="D87" s="82" t="s">
        <v>229</v>
      </c>
      <c r="E87" s="115">
        <v>345</v>
      </c>
      <c r="F87" s="116">
        <v>421.67</v>
      </c>
      <c r="G87" s="114" t="s">
        <v>244</v>
      </c>
    </row>
    <row r="88" spans="1:7" ht="24.95" customHeight="1" x14ac:dyDescent="0.25">
      <c r="A88" s="94" t="s">
        <v>242</v>
      </c>
      <c r="B88" s="79" t="s">
        <v>504</v>
      </c>
      <c r="C88" s="77" t="s">
        <v>97</v>
      </c>
      <c r="D88" s="82" t="s">
        <v>229</v>
      </c>
      <c r="E88" s="115">
        <v>360</v>
      </c>
      <c r="F88" s="116">
        <v>440</v>
      </c>
      <c r="G88" s="114" t="s">
        <v>245</v>
      </c>
    </row>
    <row r="89" spans="1:7" ht="24.95" customHeight="1" x14ac:dyDescent="0.25">
      <c r="A89" s="95" t="s">
        <v>243</v>
      </c>
      <c r="B89" s="79" t="s">
        <v>504</v>
      </c>
      <c r="C89" s="77" t="s">
        <v>97</v>
      </c>
      <c r="D89" s="82" t="s">
        <v>229</v>
      </c>
      <c r="E89" s="115">
        <v>360</v>
      </c>
      <c r="F89" s="116">
        <v>440</v>
      </c>
      <c r="G89" s="114" t="s">
        <v>245</v>
      </c>
    </row>
    <row r="90" spans="1:7" ht="36.75" x14ac:dyDescent="0.25">
      <c r="A90" s="94" t="s">
        <v>246</v>
      </c>
      <c r="B90" s="79" t="s">
        <v>505</v>
      </c>
      <c r="C90" s="98" t="s">
        <v>256</v>
      </c>
      <c r="D90" s="77" t="s">
        <v>262</v>
      </c>
      <c r="E90" s="110">
        <v>94.800000000000011</v>
      </c>
      <c r="F90" s="110">
        <v>115.86666666666667</v>
      </c>
      <c r="G90" s="112" t="s">
        <v>263</v>
      </c>
    </row>
    <row r="91" spans="1:7" ht="36.75" x14ac:dyDescent="0.25">
      <c r="A91" s="94" t="s">
        <v>247</v>
      </c>
      <c r="B91" s="79" t="s">
        <v>505</v>
      </c>
      <c r="C91" s="98" t="s">
        <v>257</v>
      </c>
      <c r="D91" s="77" t="s">
        <v>262</v>
      </c>
      <c r="E91" s="110">
        <v>110.39999999999999</v>
      </c>
      <c r="F91" s="110">
        <v>134.93333333333334</v>
      </c>
      <c r="G91" s="112" t="s">
        <v>263</v>
      </c>
    </row>
    <row r="92" spans="1:7" ht="36.75" x14ac:dyDescent="0.25">
      <c r="A92" s="94" t="s">
        <v>248</v>
      </c>
      <c r="B92" s="79" t="s">
        <v>505</v>
      </c>
      <c r="C92" s="98" t="s">
        <v>258</v>
      </c>
      <c r="D92" s="77" t="s">
        <v>262</v>
      </c>
      <c r="E92" s="110">
        <v>135</v>
      </c>
      <c r="F92" s="110">
        <v>165</v>
      </c>
      <c r="G92" s="112" t="s">
        <v>263</v>
      </c>
    </row>
    <row r="93" spans="1:7" ht="36.75" x14ac:dyDescent="0.25">
      <c r="A93" s="94" t="s">
        <v>249</v>
      </c>
      <c r="B93" s="79" t="s">
        <v>505</v>
      </c>
      <c r="C93" s="77" t="s">
        <v>259</v>
      </c>
      <c r="D93" s="77" t="s">
        <v>262</v>
      </c>
      <c r="E93" s="110">
        <v>180.60000000000002</v>
      </c>
      <c r="F93" s="110">
        <v>220.73333333333335</v>
      </c>
      <c r="G93" s="112" t="s">
        <v>264</v>
      </c>
    </row>
    <row r="94" spans="1:7" ht="36.75" x14ac:dyDescent="0.25">
      <c r="A94" s="94" t="s">
        <v>250</v>
      </c>
      <c r="B94" s="79" t="s">
        <v>505</v>
      </c>
      <c r="C94" s="98" t="s">
        <v>260</v>
      </c>
      <c r="D94" s="77" t="s">
        <v>262</v>
      </c>
      <c r="E94" s="110">
        <v>193.20000000000002</v>
      </c>
      <c r="F94" s="110">
        <v>236.13333333333335</v>
      </c>
      <c r="G94" s="112" t="s">
        <v>265</v>
      </c>
    </row>
    <row r="95" spans="1:7" ht="36.75" x14ac:dyDescent="0.25">
      <c r="A95" s="94" t="s">
        <v>251</v>
      </c>
      <c r="B95" s="79" t="s">
        <v>506</v>
      </c>
      <c r="C95" s="98" t="s">
        <v>256</v>
      </c>
      <c r="D95" s="77" t="s">
        <v>202</v>
      </c>
      <c r="E95" s="110">
        <v>94.800000000000011</v>
      </c>
      <c r="F95" s="110">
        <v>115.86666666666667</v>
      </c>
      <c r="G95" s="112" t="s">
        <v>263</v>
      </c>
    </row>
    <row r="96" spans="1:7" ht="36.75" x14ac:dyDescent="0.25">
      <c r="A96" s="94" t="s">
        <v>252</v>
      </c>
      <c r="B96" s="79" t="s">
        <v>506</v>
      </c>
      <c r="C96" s="98" t="s">
        <v>257</v>
      </c>
      <c r="D96" s="77" t="s">
        <v>202</v>
      </c>
      <c r="E96" s="110">
        <v>110.39999999999999</v>
      </c>
      <c r="F96" s="110">
        <v>134.93333333333334</v>
      </c>
      <c r="G96" s="112" t="s">
        <v>263</v>
      </c>
    </row>
    <row r="97" spans="1:7" ht="36.75" x14ac:dyDescent="0.25">
      <c r="A97" s="94" t="s">
        <v>253</v>
      </c>
      <c r="B97" s="79" t="s">
        <v>506</v>
      </c>
      <c r="C97" s="98" t="s">
        <v>258</v>
      </c>
      <c r="D97" s="77" t="s">
        <v>202</v>
      </c>
      <c r="E97" s="110">
        <v>135</v>
      </c>
      <c r="F97" s="110">
        <v>165</v>
      </c>
      <c r="G97" s="112" t="s">
        <v>263</v>
      </c>
    </row>
    <row r="98" spans="1:7" ht="36.75" x14ac:dyDescent="0.25">
      <c r="A98" s="94" t="s">
        <v>254</v>
      </c>
      <c r="B98" s="79" t="s">
        <v>506</v>
      </c>
      <c r="C98" s="77" t="s">
        <v>261</v>
      </c>
      <c r="D98" s="77" t="s">
        <v>202</v>
      </c>
      <c r="E98" s="110">
        <v>180.60000000000002</v>
      </c>
      <c r="F98" s="110">
        <v>220.73333333333335</v>
      </c>
      <c r="G98" s="112" t="s">
        <v>264</v>
      </c>
    </row>
    <row r="99" spans="1:7" ht="36.75" x14ac:dyDescent="0.25">
      <c r="A99" s="95" t="s">
        <v>255</v>
      </c>
      <c r="B99" s="79" t="s">
        <v>506</v>
      </c>
      <c r="C99" s="84" t="s">
        <v>260</v>
      </c>
      <c r="D99" s="77" t="s">
        <v>202</v>
      </c>
      <c r="E99" s="110">
        <v>193.20000000000002</v>
      </c>
      <c r="F99" s="110">
        <v>236.13333333333335</v>
      </c>
      <c r="G99" s="112" t="s">
        <v>265</v>
      </c>
    </row>
    <row r="100" spans="1:7" ht="48.75" customHeight="1" x14ac:dyDescent="0.25">
      <c r="A100" s="94" t="s">
        <v>266</v>
      </c>
      <c r="B100" s="79" t="s">
        <v>507</v>
      </c>
      <c r="C100" s="84" t="s">
        <v>97</v>
      </c>
      <c r="D100" s="99" t="s">
        <v>262</v>
      </c>
      <c r="E100" s="115">
        <v>373.8</v>
      </c>
      <c r="F100" s="116">
        <v>456.87</v>
      </c>
      <c r="G100" s="114" t="s">
        <v>268</v>
      </c>
    </row>
    <row r="101" spans="1:7" ht="48.75" x14ac:dyDescent="0.25">
      <c r="A101" s="95" t="s">
        <v>267</v>
      </c>
      <c r="B101" s="79" t="s">
        <v>508</v>
      </c>
      <c r="C101" s="84" t="s">
        <v>97</v>
      </c>
      <c r="D101" s="99" t="s">
        <v>202</v>
      </c>
      <c r="E101" s="115">
        <v>373.8</v>
      </c>
      <c r="F101" s="116">
        <v>456.87</v>
      </c>
      <c r="G101" s="114" t="s">
        <v>268</v>
      </c>
    </row>
    <row r="102" spans="1:7" ht="36.75" x14ac:dyDescent="0.25">
      <c r="A102" s="100" t="s">
        <v>127</v>
      </c>
      <c r="B102" s="79" t="s">
        <v>509</v>
      </c>
      <c r="C102" s="83" t="s">
        <v>95</v>
      </c>
      <c r="D102" s="77" t="s">
        <v>269</v>
      </c>
      <c r="E102" s="110">
        <v>178.20000000000002</v>
      </c>
      <c r="F102" s="110">
        <v>217.80000000000004</v>
      </c>
      <c r="G102" s="113" t="s">
        <v>90</v>
      </c>
    </row>
    <row r="103" spans="1:7" ht="36.75" x14ac:dyDescent="0.25">
      <c r="A103" s="100" t="s">
        <v>128</v>
      </c>
      <c r="B103" s="79" t="s">
        <v>509</v>
      </c>
      <c r="C103" s="83" t="s">
        <v>96</v>
      </c>
      <c r="D103" s="77" t="s">
        <v>269</v>
      </c>
      <c r="E103" s="110">
        <v>190.20000000000002</v>
      </c>
      <c r="F103" s="110">
        <v>232.4666666666667</v>
      </c>
      <c r="G103" s="113" t="s">
        <v>91</v>
      </c>
    </row>
    <row r="104" spans="1:7" ht="36.75" x14ac:dyDescent="0.25">
      <c r="A104" s="100" t="s">
        <v>129</v>
      </c>
      <c r="B104" s="79" t="s">
        <v>509</v>
      </c>
      <c r="C104" s="83" t="s">
        <v>97</v>
      </c>
      <c r="D104" s="77" t="s">
        <v>269</v>
      </c>
      <c r="E104" s="110">
        <v>182.16</v>
      </c>
      <c r="F104" s="110">
        <v>218.06</v>
      </c>
      <c r="G104" s="113" t="s">
        <v>92</v>
      </c>
    </row>
    <row r="105" spans="1:7" ht="36.75" x14ac:dyDescent="0.25">
      <c r="A105" s="100" t="s">
        <v>130</v>
      </c>
      <c r="B105" s="79" t="s">
        <v>509</v>
      </c>
      <c r="C105" s="83" t="s">
        <v>98</v>
      </c>
      <c r="D105" s="77" t="s">
        <v>269</v>
      </c>
      <c r="E105" s="110">
        <v>200.79</v>
      </c>
      <c r="F105" s="110">
        <v>240.37</v>
      </c>
      <c r="G105" s="113" t="s">
        <v>93</v>
      </c>
    </row>
    <row r="106" spans="1:7" ht="36.75" x14ac:dyDescent="0.25">
      <c r="A106" s="100" t="s">
        <v>132</v>
      </c>
      <c r="B106" s="79" t="s">
        <v>510</v>
      </c>
      <c r="C106" s="83" t="s">
        <v>95</v>
      </c>
      <c r="D106" s="77" t="s">
        <v>270</v>
      </c>
      <c r="E106" s="110">
        <v>178.20000000000002</v>
      </c>
      <c r="F106" s="110">
        <v>217.80000000000004</v>
      </c>
      <c r="G106" s="113" t="s">
        <v>90</v>
      </c>
    </row>
    <row r="107" spans="1:7" ht="36.75" x14ac:dyDescent="0.25">
      <c r="A107" s="100" t="s">
        <v>133</v>
      </c>
      <c r="B107" s="79" t="s">
        <v>510</v>
      </c>
      <c r="C107" s="83" t="s">
        <v>96</v>
      </c>
      <c r="D107" s="77" t="s">
        <v>270</v>
      </c>
      <c r="E107" s="110">
        <v>190.20000000000002</v>
      </c>
      <c r="F107" s="110">
        <v>232.4666666666667</v>
      </c>
      <c r="G107" s="113" t="s">
        <v>91</v>
      </c>
    </row>
    <row r="108" spans="1:7" ht="36.75" x14ac:dyDescent="0.25">
      <c r="A108" s="100" t="s">
        <v>134</v>
      </c>
      <c r="B108" s="79" t="s">
        <v>510</v>
      </c>
      <c r="C108" s="83" t="s">
        <v>97</v>
      </c>
      <c r="D108" s="77" t="s">
        <v>270</v>
      </c>
      <c r="E108" s="110">
        <v>182.16</v>
      </c>
      <c r="F108" s="110">
        <v>218.06</v>
      </c>
      <c r="G108" s="113" t="s">
        <v>92</v>
      </c>
    </row>
    <row r="109" spans="1:7" ht="36.75" x14ac:dyDescent="0.25">
      <c r="A109" s="101" t="s">
        <v>135</v>
      </c>
      <c r="B109" s="79" t="s">
        <v>510</v>
      </c>
      <c r="C109" s="83" t="s">
        <v>98</v>
      </c>
      <c r="D109" s="77" t="s">
        <v>270</v>
      </c>
      <c r="E109" s="110">
        <v>200.79</v>
      </c>
      <c r="F109" s="110">
        <v>240.37</v>
      </c>
      <c r="G109" s="113" t="s">
        <v>93</v>
      </c>
    </row>
    <row r="110" spans="1:7" ht="36.75" x14ac:dyDescent="0.25">
      <c r="A110" s="94" t="s">
        <v>237</v>
      </c>
      <c r="B110" s="79" t="s">
        <v>511</v>
      </c>
      <c r="C110" s="82" t="s">
        <v>239</v>
      </c>
      <c r="D110" s="77" t="s">
        <v>269</v>
      </c>
      <c r="E110" s="110">
        <v>200.79</v>
      </c>
      <c r="F110" s="110">
        <v>240.37</v>
      </c>
      <c r="G110" s="114" t="s">
        <v>240</v>
      </c>
    </row>
    <row r="111" spans="1:7" ht="36.75" x14ac:dyDescent="0.25">
      <c r="A111" s="94" t="s">
        <v>238</v>
      </c>
      <c r="B111" s="79" t="s">
        <v>512</v>
      </c>
      <c r="C111" s="82" t="s">
        <v>239</v>
      </c>
      <c r="D111" s="77" t="s">
        <v>270</v>
      </c>
      <c r="E111" s="110">
        <v>200.79</v>
      </c>
      <c r="F111" s="110">
        <v>240.37</v>
      </c>
      <c r="G111" s="114" t="s">
        <v>240</v>
      </c>
    </row>
    <row r="112" spans="1:7" ht="24.75" x14ac:dyDescent="0.25">
      <c r="A112" s="95" t="s">
        <v>271</v>
      </c>
      <c r="B112" s="96" t="s">
        <v>513</v>
      </c>
      <c r="C112" s="77" t="s">
        <v>97</v>
      </c>
      <c r="D112" s="77" t="s">
        <v>201</v>
      </c>
      <c r="E112" s="110">
        <v>152.6</v>
      </c>
      <c r="F112" s="110">
        <v>182.69</v>
      </c>
      <c r="G112" s="113" t="s">
        <v>272</v>
      </c>
    </row>
    <row r="113" spans="1:7" ht="36.75" x14ac:dyDescent="0.25">
      <c r="A113" s="102" t="s">
        <v>273</v>
      </c>
      <c r="B113" s="79" t="s">
        <v>514</v>
      </c>
      <c r="C113" s="84" t="s">
        <v>279</v>
      </c>
      <c r="D113" s="77" t="s">
        <v>262</v>
      </c>
      <c r="E113" s="115">
        <v>116.44</v>
      </c>
      <c r="F113" s="116">
        <v>139.38999999999999</v>
      </c>
      <c r="G113" s="114" t="s">
        <v>280</v>
      </c>
    </row>
    <row r="114" spans="1:7" ht="36.75" x14ac:dyDescent="0.25">
      <c r="A114" s="102" t="s">
        <v>274</v>
      </c>
      <c r="B114" s="79" t="s">
        <v>515</v>
      </c>
      <c r="C114" s="84" t="s">
        <v>279</v>
      </c>
      <c r="D114" s="77" t="s">
        <v>202</v>
      </c>
      <c r="E114" s="115">
        <v>116.44</v>
      </c>
      <c r="F114" s="116">
        <v>139.38999999999999</v>
      </c>
      <c r="G114" s="114" t="s">
        <v>280</v>
      </c>
    </row>
    <row r="115" spans="1:7" ht="36.75" x14ac:dyDescent="0.25">
      <c r="A115" s="102" t="s">
        <v>275</v>
      </c>
      <c r="B115" s="79" t="s">
        <v>516</v>
      </c>
      <c r="C115" s="84" t="s">
        <v>279</v>
      </c>
      <c r="D115" s="77" t="s">
        <v>262</v>
      </c>
      <c r="E115" s="115">
        <v>139.21</v>
      </c>
      <c r="F115" s="116">
        <v>166.65</v>
      </c>
      <c r="G115" s="114" t="s">
        <v>282</v>
      </c>
    </row>
    <row r="116" spans="1:7" ht="36.75" x14ac:dyDescent="0.25">
      <c r="A116" s="102" t="s">
        <v>276</v>
      </c>
      <c r="B116" s="79" t="s">
        <v>517</v>
      </c>
      <c r="C116" s="84" t="s">
        <v>279</v>
      </c>
      <c r="D116" s="77" t="s">
        <v>202</v>
      </c>
      <c r="E116" s="115">
        <v>139.21</v>
      </c>
      <c r="F116" s="116">
        <v>166.65</v>
      </c>
      <c r="G116" s="114" t="s">
        <v>282</v>
      </c>
    </row>
    <row r="117" spans="1:7" ht="48.75" x14ac:dyDescent="0.25">
      <c r="A117" s="94" t="s">
        <v>277</v>
      </c>
      <c r="B117" s="79" t="s">
        <v>518</v>
      </c>
      <c r="C117" s="82" t="s">
        <v>283</v>
      </c>
      <c r="D117" s="82" t="s">
        <v>121</v>
      </c>
      <c r="E117" s="115">
        <v>230.81</v>
      </c>
      <c r="F117" s="116">
        <v>276.3</v>
      </c>
      <c r="G117" s="114" t="s">
        <v>281</v>
      </c>
    </row>
    <row r="118" spans="1:7" ht="48.75" x14ac:dyDescent="0.25">
      <c r="A118" s="95" t="s">
        <v>278</v>
      </c>
      <c r="B118" s="79" t="s">
        <v>519</v>
      </c>
      <c r="C118" s="97" t="s">
        <v>283</v>
      </c>
      <c r="D118" s="97" t="s">
        <v>122</v>
      </c>
      <c r="E118" s="115">
        <v>230.81</v>
      </c>
      <c r="F118" s="116">
        <v>276.3</v>
      </c>
      <c r="G118" s="114" t="s">
        <v>281</v>
      </c>
    </row>
    <row r="119" spans="1:7" ht="24.75" x14ac:dyDescent="0.25">
      <c r="A119" s="94" t="s">
        <v>284</v>
      </c>
      <c r="B119" s="79" t="s">
        <v>520</v>
      </c>
      <c r="C119" s="84" t="s">
        <v>303</v>
      </c>
      <c r="D119" s="77" t="s">
        <v>262</v>
      </c>
      <c r="E119" s="117">
        <v>211.20000000000002</v>
      </c>
      <c r="F119" s="117">
        <v>258.13333333333338</v>
      </c>
      <c r="G119" s="114" t="s">
        <v>308</v>
      </c>
    </row>
    <row r="120" spans="1:7" ht="24.75" x14ac:dyDescent="0.25">
      <c r="A120" s="94" t="s">
        <v>285</v>
      </c>
      <c r="B120" s="79" t="s">
        <v>521</v>
      </c>
      <c r="C120" s="84" t="s">
        <v>303</v>
      </c>
      <c r="D120" s="77" t="s">
        <v>202</v>
      </c>
      <c r="E120" s="117">
        <v>211.20000000000002</v>
      </c>
      <c r="F120" s="117">
        <v>258.13333333333338</v>
      </c>
      <c r="G120" s="114" t="s">
        <v>308</v>
      </c>
    </row>
    <row r="121" spans="1:7" ht="15" customHeight="1" x14ac:dyDescent="0.25">
      <c r="A121" s="94" t="s">
        <v>286</v>
      </c>
      <c r="B121" s="79" t="s">
        <v>522</v>
      </c>
      <c r="C121" s="84" t="s">
        <v>303</v>
      </c>
      <c r="D121" s="77" t="s">
        <v>262</v>
      </c>
      <c r="E121" s="115">
        <v>232.88</v>
      </c>
      <c r="F121" s="116">
        <v>278.77999999999997</v>
      </c>
      <c r="G121" s="114" t="s">
        <v>309</v>
      </c>
    </row>
    <row r="122" spans="1:7" ht="24.75" x14ac:dyDescent="0.25">
      <c r="A122" s="94" t="s">
        <v>287</v>
      </c>
      <c r="B122" s="79" t="s">
        <v>523</v>
      </c>
      <c r="C122" s="84" t="s">
        <v>303</v>
      </c>
      <c r="D122" s="77" t="s">
        <v>202</v>
      </c>
      <c r="E122" s="115">
        <v>232.88</v>
      </c>
      <c r="F122" s="116">
        <v>278.77999999999997</v>
      </c>
      <c r="G122" s="114" t="s">
        <v>309</v>
      </c>
    </row>
    <row r="123" spans="1:7" ht="24.75" x14ac:dyDescent="0.25">
      <c r="A123" s="94" t="s">
        <v>288</v>
      </c>
      <c r="B123" s="79" t="s">
        <v>524</v>
      </c>
      <c r="C123" s="84" t="s">
        <v>303</v>
      </c>
      <c r="D123" s="77" t="s">
        <v>262</v>
      </c>
      <c r="E123" s="115">
        <v>273.76</v>
      </c>
      <c r="F123" s="116">
        <v>327.72</v>
      </c>
      <c r="G123" s="114" t="s">
        <v>310</v>
      </c>
    </row>
    <row r="124" spans="1:7" ht="24.75" x14ac:dyDescent="0.25">
      <c r="A124" s="94" t="s">
        <v>289</v>
      </c>
      <c r="B124" s="79" t="s">
        <v>525</v>
      </c>
      <c r="C124" s="84" t="s">
        <v>303</v>
      </c>
      <c r="D124" s="77" t="s">
        <v>202</v>
      </c>
      <c r="E124" s="115">
        <v>273.76</v>
      </c>
      <c r="F124" s="116">
        <v>327.72</v>
      </c>
      <c r="G124" s="114" t="s">
        <v>310</v>
      </c>
    </row>
    <row r="125" spans="1:7" ht="24.75" x14ac:dyDescent="0.25">
      <c r="A125" s="94" t="s">
        <v>290</v>
      </c>
      <c r="B125" s="79" t="s">
        <v>526</v>
      </c>
      <c r="C125" s="103" t="s">
        <v>304</v>
      </c>
      <c r="D125" s="77" t="s">
        <v>262</v>
      </c>
      <c r="E125" s="115">
        <v>161.46</v>
      </c>
      <c r="F125" s="116">
        <v>193.28</v>
      </c>
      <c r="G125" s="114" t="s">
        <v>311</v>
      </c>
    </row>
    <row r="126" spans="1:7" ht="24.75" x14ac:dyDescent="0.25">
      <c r="A126" s="94" t="s">
        <v>291</v>
      </c>
      <c r="B126" s="79" t="s">
        <v>527</v>
      </c>
      <c r="C126" s="103" t="s">
        <v>304</v>
      </c>
      <c r="D126" s="77" t="s">
        <v>202</v>
      </c>
      <c r="E126" s="115">
        <v>161.46</v>
      </c>
      <c r="F126" s="116">
        <v>193.28</v>
      </c>
      <c r="G126" s="114" t="s">
        <v>311</v>
      </c>
    </row>
    <row r="127" spans="1:7" ht="24.75" x14ac:dyDescent="0.25">
      <c r="A127" s="94" t="s">
        <v>292</v>
      </c>
      <c r="B127" s="79" t="s">
        <v>528</v>
      </c>
      <c r="C127" s="103" t="s">
        <v>304</v>
      </c>
      <c r="D127" s="77" t="s">
        <v>262</v>
      </c>
      <c r="E127" s="115">
        <v>246.6</v>
      </c>
      <c r="F127" s="116">
        <v>301.39999999999998</v>
      </c>
      <c r="G127" s="114" t="s">
        <v>312</v>
      </c>
    </row>
    <row r="128" spans="1:7" ht="24.75" x14ac:dyDescent="0.25">
      <c r="A128" s="94" t="s">
        <v>293</v>
      </c>
      <c r="B128" s="79" t="s">
        <v>529</v>
      </c>
      <c r="C128" s="103" t="s">
        <v>304</v>
      </c>
      <c r="D128" s="77" t="s">
        <v>202</v>
      </c>
      <c r="E128" s="115">
        <v>246.6</v>
      </c>
      <c r="F128" s="116">
        <v>301.39999999999998</v>
      </c>
      <c r="G128" s="114" t="s">
        <v>312</v>
      </c>
    </row>
    <row r="129" spans="1:7" ht="24.75" x14ac:dyDescent="0.25">
      <c r="A129" s="94" t="s">
        <v>294</v>
      </c>
      <c r="B129" s="79" t="s">
        <v>530</v>
      </c>
      <c r="C129" s="103" t="s">
        <v>304</v>
      </c>
      <c r="D129" s="77" t="s">
        <v>262</v>
      </c>
      <c r="E129" s="115">
        <v>253.58</v>
      </c>
      <c r="F129" s="116">
        <v>303.56</v>
      </c>
      <c r="G129" s="114" t="s">
        <v>313</v>
      </c>
    </row>
    <row r="130" spans="1:7" ht="24.75" x14ac:dyDescent="0.25">
      <c r="A130" s="94" t="s">
        <v>295</v>
      </c>
      <c r="B130" s="79" t="s">
        <v>531</v>
      </c>
      <c r="C130" s="103" t="s">
        <v>304</v>
      </c>
      <c r="D130" s="77" t="s">
        <v>202</v>
      </c>
      <c r="E130" s="115">
        <v>253.58</v>
      </c>
      <c r="F130" s="116">
        <v>303.56</v>
      </c>
      <c r="G130" s="114" t="s">
        <v>313</v>
      </c>
    </row>
    <row r="131" spans="1:7" ht="24.75" x14ac:dyDescent="0.25">
      <c r="A131" s="94" t="s">
        <v>296</v>
      </c>
      <c r="B131" s="79" t="s">
        <v>532</v>
      </c>
      <c r="C131" s="84" t="s">
        <v>305</v>
      </c>
      <c r="D131" s="77" t="s">
        <v>262</v>
      </c>
      <c r="E131" s="115">
        <v>100.91</v>
      </c>
      <c r="F131" s="116">
        <v>120.8</v>
      </c>
      <c r="G131" s="114" t="s">
        <v>314</v>
      </c>
    </row>
    <row r="132" spans="1:7" ht="24.75" x14ac:dyDescent="0.25">
      <c r="A132" s="94" t="s">
        <v>297</v>
      </c>
      <c r="B132" s="79" t="s">
        <v>533</v>
      </c>
      <c r="C132" s="84" t="s">
        <v>305</v>
      </c>
      <c r="D132" s="77" t="s">
        <v>202</v>
      </c>
      <c r="E132" s="115">
        <v>100.91</v>
      </c>
      <c r="F132" s="116">
        <v>120.8</v>
      </c>
      <c r="G132" s="114" t="s">
        <v>314</v>
      </c>
    </row>
    <row r="133" spans="1:7" ht="24.75" x14ac:dyDescent="0.25">
      <c r="A133" s="94" t="s">
        <v>298</v>
      </c>
      <c r="B133" s="79" t="s">
        <v>534</v>
      </c>
      <c r="C133" s="84" t="s">
        <v>305</v>
      </c>
      <c r="D133" s="77" t="s">
        <v>262</v>
      </c>
      <c r="E133" s="115">
        <v>151.11000000000001</v>
      </c>
      <c r="F133" s="116">
        <v>180.89</v>
      </c>
      <c r="G133" s="114" t="s">
        <v>315</v>
      </c>
    </row>
    <row r="134" spans="1:7" ht="24.75" x14ac:dyDescent="0.25">
      <c r="A134" s="94" t="s">
        <v>299</v>
      </c>
      <c r="B134" s="79" t="s">
        <v>535</v>
      </c>
      <c r="C134" s="84" t="s">
        <v>305</v>
      </c>
      <c r="D134" s="77" t="s">
        <v>202</v>
      </c>
      <c r="E134" s="115">
        <v>151.11000000000001</v>
      </c>
      <c r="F134" s="116">
        <v>180.89</v>
      </c>
      <c r="G134" s="114" t="s">
        <v>315</v>
      </c>
    </row>
    <row r="135" spans="1:7" ht="15" x14ac:dyDescent="0.25">
      <c r="A135" s="94" t="s">
        <v>300</v>
      </c>
      <c r="B135" s="79" t="s">
        <v>536</v>
      </c>
      <c r="C135" s="77" t="s">
        <v>306</v>
      </c>
      <c r="D135" s="77" t="s">
        <v>262</v>
      </c>
      <c r="E135" s="115">
        <v>33</v>
      </c>
      <c r="F135" s="116">
        <v>40.33</v>
      </c>
      <c r="G135" s="114" t="s">
        <v>316</v>
      </c>
    </row>
    <row r="136" spans="1:7" ht="15" x14ac:dyDescent="0.25">
      <c r="A136" s="94" t="s">
        <v>301</v>
      </c>
      <c r="B136" s="79" t="s">
        <v>537</v>
      </c>
      <c r="C136" s="77" t="s">
        <v>306</v>
      </c>
      <c r="D136" s="77" t="s">
        <v>202</v>
      </c>
      <c r="E136" s="115">
        <v>33</v>
      </c>
      <c r="F136" s="116">
        <v>40.33</v>
      </c>
      <c r="G136" s="114" t="s">
        <v>316</v>
      </c>
    </row>
    <row r="137" spans="1:7" ht="15" x14ac:dyDescent="0.25">
      <c r="A137" s="95" t="s">
        <v>302</v>
      </c>
      <c r="B137" s="96" t="s">
        <v>538</v>
      </c>
      <c r="C137" s="77" t="s">
        <v>307</v>
      </c>
      <c r="D137" s="77" t="s">
        <v>201</v>
      </c>
      <c r="E137" s="115">
        <v>32.4</v>
      </c>
      <c r="F137" s="118">
        <v>39.6</v>
      </c>
      <c r="G137" s="114" t="s">
        <v>317</v>
      </c>
    </row>
    <row r="138" spans="1:7" ht="24.75" x14ac:dyDescent="0.25">
      <c r="A138" s="100" t="s">
        <v>318</v>
      </c>
      <c r="B138" s="79" t="s">
        <v>539</v>
      </c>
      <c r="C138" s="84" t="s">
        <v>322</v>
      </c>
      <c r="D138" s="77" t="s">
        <v>201</v>
      </c>
      <c r="E138" s="117">
        <v>323.40000000000003</v>
      </c>
      <c r="F138" s="117">
        <v>395.26666666666671</v>
      </c>
      <c r="G138" s="114" t="s">
        <v>324</v>
      </c>
    </row>
    <row r="139" spans="1:7" ht="24.75" x14ac:dyDescent="0.25">
      <c r="A139" s="100" t="s">
        <v>319</v>
      </c>
      <c r="B139" s="79" t="s">
        <v>540</v>
      </c>
      <c r="C139" s="84" t="s">
        <v>322</v>
      </c>
      <c r="D139" s="77" t="s">
        <v>202</v>
      </c>
      <c r="E139" s="117">
        <v>323.40000000000003</v>
      </c>
      <c r="F139" s="117">
        <v>395.26666666666671</v>
      </c>
      <c r="G139" s="114" t="s">
        <v>324</v>
      </c>
    </row>
    <row r="140" spans="1:7" ht="25.5" x14ac:dyDescent="0.25">
      <c r="A140" s="100" t="s">
        <v>320</v>
      </c>
      <c r="B140" s="79" t="s">
        <v>541</v>
      </c>
      <c r="C140" s="84" t="s">
        <v>323</v>
      </c>
      <c r="D140" s="77" t="s">
        <v>201</v>
      </c>
      <c r="E140" s="117">
        <v>375.19</v>
      </c>
      <c r="F140" s="117">
        <v>449.14</v>
      </c>
      <c r="G140" s="119" t="s">
        <v>325</v>
      </c>
    </row>
    <row r="141" spans="1:7" ht="25.5" x14ac:dyDescent="0.25">
      <c r="A141" s="101" t="s">
        <v>321</v>
      </c>
      <c r="B141" s="96" t="s">
        <v>542</v>
      </c>
      <c r="C141" s="84" t="s">
        <v>323</v>
      </c>
      <c r="D141" s="77" t="s">
        <v>202</v>
      </c>
      <c r="E141" s="117">
        <v>375.19</v>
      </c>
      <c r="F141" s="117">
        <v>449.14</v>
      </c>
      <c r="G141" s="119" t="s">
        <v>325</v>
      </c>
    </row>
    <row r="142" spans="1:7" ht="36.75" x14ac:dyDescent="0.25">
      <c r="A142" s="100" t="s">
        <v>326</v>
      </c>
      <c r="B142" s="79" t="s">
        <v>543</v>
      </c>
      <c r="C142" s="103" t="s">
        <v>330</v>
      </c>
      <c r="D142" s="77" t="s">
        <v>201</v>
      </c>
      <c r="E142" s="117">
        <v>324.60000000000002</v>
      </c>
      <c r="F142" s="117">
        <v>396.73</v>
      </c>
      <c r="G142" s="119" t="s">
        <v>332</v>
      </c>
    </row>
    <row r="143" spans="1:7" ht="36.75" x14ac:dyDescent="0.25">
      <c r="A143" s="100" t="s">
        <v>327</v>
      </c>
      <c r="B143" s="79" t="s">
        <v>544</v>
      </c>
      <c r="C143" s="103" t="s">
        <v>330</v>
      </c>
      <c r="D143" s="77" t="s">
        <v>202</v>
      </c>
      <c r="E143" s="117">
        <v>324.60000000000002</v>
      </c>
      <c r="F143" s="117">
        <v>396.73</v>
      </c>
      <c r="G143" s="119" t="s">
        <v>332</v>
      </c>
    </row>
    <row r="144" spans="1:7" ht="36.75" x14ac:dyDescent="0.25">
      <c r="A144" s="100" t="s">
        <v>328</v>
      </c>
      <c r="B144" s="79" t="s">
        <v>545</v>
      </c>
      <c r="C144" s="103" t="s">
        <v>331</v>
      </c>
      <c r="D144" s="77" t="s">
        <v>201</v>
      </c>
      <c r="E144" s="117">
        <v>364.2</v>
      </c>
      <c r="F144" s="117">
        <v>445.13</v>
      </c>
      <c r="G144" s="119" t="s">
        <v>333</v>
      </c>
    </row>
    <row r="145" spans="1:7" ht="36.75" x14ac:dyDescent="0.25">
      <c r="A145" s="101" t="s">
        <v>329</v>
      </c>
      <c r="B145" s="96" t="s">
        <v>546</v>
      </c>
      <c r="C145" s="103" t="s">
        <v>331</v>
      </c>
      <c r="D145" s="77" t="s">
        <v>202</v>
      </c>
      <c r="E145" s="117">
        <v>364.2</v>
      </c>
      <c r="F145" s="117">
        <v>445.13</v>
      </c>
      <c r="G145" s="119" t="s">
        <v>333</v>
      </c>
    </row>
    <row r="146" spans="1:7" ht="72.75" x14ac:dyDescent="0.25">
      <c r="A146" s="94" t="s">
        <v>334</v>
      </c>
      <c r="B146" s="79" t="s">
        <v>547</v>
      </c>
      <c r="C146" s="82"/>
      <c r="D146" s="82"/>
      <c r="E146" s="115">
        <v>360</v>
      </c>
      <c r="F146" s="116">
        <v>360</v>
      </c>
      <c r="G146" s="114" t="s">
        <v>336</v>
      </c>
    </row>
    <row r="147" spans="1:7" ht="72.75" x14ac:dyDescent="0.25">
      <c r="A147" s="95" t="s">
        <v>335</v>
      </c>
      <c r="B147" s="96" t="s">
        <v>548</v>
      </c>
      <c r="C147" s="97"/>
      <c r="D147" s="97"/>
      <c r="E147" s="115">
        <v>410</v>
      </c>
      <c r="F147" s="118">
        <v>410</v>
      </c>
      <c r="G147" s="114" t="s">
        <v>337</v>
      </c>
    </row>
    <row r="148" spans="1:7" ht="24" customHeight="1" x14ac:dyDescent="0.25">
      <c r="A148" s="106" t="s">
        <v>338</v>
      </c>
      <c r="B148" s="79" t="s">
        <v>549</v>
      </c>
      <c r="C148" s="82"/>
      <c r="D148" s="77" t="s">
        <v>346</v>
      </c>
      <c r="E148" s="115">
        <v>30.53</v>
      </c>
      <c r="F148" s="116">
        <v>36.549999999999997</v>
      </c>
      <c r="G148" s="114" t="s">
        <v>349</v>
      </c>
    </row>
    <row r="149" spans="1:7" ht="36.75" x14ac:dyDescent="0.25">
      <c r="A149" s="106" t="s">
        <v>339</v>
      </c>
      <c r="B149" s="79" t="s">
        <v>550</v>
      </c>
      <c r="C149" s="82"/>
      <c r="D149" s="77" t="s">
        <v>347</v>
      </c>
      <c r="E149" s="115">
        <v>30.53</v>
      </c>
      <c r="F149" s="116">
        <v>36.549999999999997</v>
      </c>
      <c r="G149" s="114" t="s">
        <v>349</v>
      </c>
    </row>
    <row r="150" spans="1:7" ht="24.75" x14ac:dyDescent="0.25">
      <c r="A150" s="107" t="s">
        <v>340</v>
      </c>
      <c r="B150" s="79" t="s">
        <v>551</v>
      </c>
      <c r="C150" s="82"/>
      <c r="D150" s="77" t="s">
        <v>346</v>
      </c>
      <c r="E150" s="115">
        <v>30.53</v>
      </c>
      <c r="F150" s="116">
        <v>36.549999999999997</v>
      </c>
      <c r="G150" s="114" t="s">
        <v>348</v>
      </c>
    </row>
    <row r="151" spans="1:7" ht="24.75" x14ac:dyDescent="0.25">
      <c r="A151" s="107" t="s">
        <v>341</v>
      </c>
      <c r="B151" s="79" t="s">
        <v>552</v>
      </c>
      <c r="C151" s="82"/>
      <c r="D151" s="77" t="s">
        <v>347</v>
      </c>
      <c r="E151" s="115">
        <v>30.53</v>
      </c>
      <c r="F151" s="116">
        <v>36.549999999999997</v>
      </c>
      <c r="G151" s="114" t="s">
        <v>348</v>
      </c>
    </row>
    <row r="152" spans="1:7" ht="36.75" x14ac:dyDescent="0.25">
      <c r="A152" s="100" t="s">
        <v>342</v>
      </c>
      <c r="B152" s="79" t="s">
        <v>553</v>
      </c>
      <c r="C152" s="82"/>
      <c r="D152" s="77" t="s">
        <v>346</v>
      </c>
      <c r="E152" s="115">
        <v>43.47</v>
      </c>
      <c r="F152" s="116">
        <v>52.04</v>
      </c>
      <c r="G152" s="114" t="s">
        <v>350</v>
      </c>
    </row>
    <row r="153" spans="1:7" ht="36.75" x14ac:dyDescent="0.25">
      <c r="A153" s="100" t="s">
        <v>343</v>
      </c>
      <c r="B153" s="79" t="s">
        <v>554</v>
      </c>
      <c r="C153" s="82"/>
      <c r="D153" s="77" t="s">
        <v>347</v>
      </c>
      <c r="E153" s="115">
        <v>43.47</v>
      </c>
      <c r="F153" s="116">
        <v>52.04</v>
      </c>
      <c r="G153" s="114" t="s">
        <v>350</v>
      </c>
    </row>
    <row r="154" spans="1:7" ht="36.75" x14ac:dyDescent="0.25">
      <c r="A154" s="100" t="s">
        <v>344</v>
      </c>
      <c r="B154" s="79" t="s">
        <v>555</v>
      </c>
      <c r="C154" s="82"/>
      <c r="D154" s="77" t="s">
        <v>346</v>
      </c>
      <c r="E154" s="115">
        <v>59.4</v>
      </c>
      <c r="F154" s="116">
        <v>72.599999999999994</v>
      </c>
      <c r="G154" s="114" t="s">
        <v>351</v>
      </c>
    </row>
    <row r="155" spans="1:7" ht="36.75" x14ac:dyDescent="0.25">
      <c r="A155" s="101" t="s">
        <v>345</v>
      </c>
      <c r="B155" s="79" t="s">
        <v>556</v>
      </c>
      <c r="C155" s="97"/>
      <c r="D155" s="77" t="s">
        <v>347</v>
      </c>
      <c r="E155" s="115">
        <v>59.4</v>
      </c>
      <c r="F155" s="116">
        <v>72.599999999999994</v>
      </c>
      <c r="G155" s="114" t="s">
        <v>351</v>
      </c>
    </row>
    <row r="156" spans="1:7" ht="25.5" x14ac:dyDescent="0.25">
      <c r="A156" s="106">
        <v>980</v>
      </c>
      <c r="B156" s="104" t="s">
        <v>557</v>
      </c>
      <c r="C156" s="82"/>
      <c r="D156" s="77" t="s">
        <v>346</v>
      </c>
      <c r="E156" s="110">
        <v>119.4</v>
      </c>
      <c r="F156" s="110">
        <v>145.93333333333334</v>
      </c>
      <c r="G156" s="112" t="s">
        <v>353</v>
      </c>
    </row>
    <row r="157" spans="1:7" ht="25.5" x14ac:dyDescent="0.25">
      <c r="A157" s="106" t="s">
        <v>352</v>
      </c>
      <c r="B157" s="104" t="s">
        <v>558</v>
      </c>
      <c r="C157" s="82"/>
      <c r="D157" s="77" t="s">
        <v>346</v>
      </c>
      <c r="E157" s="110">
        <v>54</v>
      </c>
      <c r="F157" s="110">
        <v>66</v>
      </c>
      <c r="G157" s="112" t="s">
        <v>354</v>
      </c>
    </row>
    <row r="158" spans="1:7" ht="25.5" x14ac:dyDescent="0.25">
      <c r="A158" s="108">
        <v>900</v>
      </c>
      <c r="B158" s="109" t="s">
        <v>559</v>
      </c>
      <c r="C158" s="97"/>
      <c r="D158" s="77" t="s">
        <v>346</v>
      </c>
      <c r="E158" s="110">
        <v>141</v>
      </c>
      <c r="F158" s="110">
        <v>172.33333333333334</v>
      </c>
      <c r="G158" s="112" t="s">
        <v>355</v>
      </c>
    </row>
    <row r="159" spans="1:7" ht="30" x14ac:dyDescent="0.25">
      <c r="A159" s="120" t="s">
        <v>362</v>
      </c>
      <c r="B159" s="79" t="s">
        <v>563</v>
      </c>
      <c r="C159" s="111" t="s">
        <v>389</v>
      </c>
      <c r="D159" s="82" t="s">
        <v>141</v>
      </c>
      <c r="E159" s="81">
        <v>153.6</v>
      </c>
      <c r="F159" s="81">
        <v>187.73333333333335</v>
      </c>
      <c r="G159" s="77" t="s">
        <v>401</v>
      </c>
    </row>
    <row r="160" spans="1:7" ht="30" x14ac:dyDescent="0.25">
      <c r="A160" s="120" t="s">
        <v>363</v>
      </c>
      <c r="B160" s="79" t="s">
        <v>563</v>
      </c>
      <c r="C160" s="111" t="s">
        <v>390</v>
      </c>
      <c r="D160" s="82" t="s">
        <v>141</v>
      </c>
      <c r="E160" s="81">
        <v>174.60000000000002</v>
      </c>
      <c r="F160" s="81">
        <v>213.4</v>
      </c>
      <c r="G160" s="77" t="s">
        <v>402</v>
      </c>
    </row>
    <row r="161" spans="1:7" ht="30" x14ac:dyDescent="0.25">
      <c r="A161" s="120" t="s">
        <v>364</v>
      </c>
      <c r="B161" s="79" t="s">
        <v>564</v>
      </c>
      <c r="C161" s="111" t="s">
        <v>389</v>
      </c>
      <c r="D161" s="82" t="s">
        <v>141</v>
      </c>
      <c r="E161" s="81">
        <v>165</v>
      </c>
      <c r="F161" s="81">
        <v>201.66666666666666</v>
      </c>
      <c r="G161" s="77" t="s">
        <v>403</v>
      </c>
    </row>
    <row r="162" spans="1:7" ht="30" x14ac:dyDescent="0.25">
      <c r="A162" s="120" t="s">
        <v>365</v>
      </c>
      <c r="B162" s="79" t="s">
        <v>564</v>
      </c>
      <c r="C162" s="111" t="s">
        <v>390</v>
      </c>
      <c r="D162" s="82" t="s">
        <v>141</v>
      </c>
      <c r="E162" s="81">
        <v>186</v>
      </c>
      <c r="F162" s="81">
        <v>227.33333333333334</v>
      </c>
      <c r="G162" s="77" t="s">
        <v>404</v>
      </c>
    </row>
    <row r="163" spans="1:7" ht="30" x14ac:dyDescent="0.25">
      <c r="A163" s="120" t="s">
        <v>366</v>
      </c>
      <c r="B163" s="79" t="s">
        <v>565</v>
      </c>
      <c r="C163" s="111" t="s">
        <v>389</v>
      </c>
      <c r="D163" s="82" t="s">
        <v>141</v>
      </c>
      <c r="E163" s="81">
        <v>184.20000000000002</v>
      </c>
      <c r="F163" s="81">
        <v>225.13333333333335</v>
      </c>
      <c r="G163" s="77" t="s">
        <v>405</v>
      </c>
    </row>
    <row r="164" spans="1:7" ht="30" x14ac:dyDescent="0.25">
      <c r="A164" s="120" t="s">
        <v>367</v>
      </c>
      <c r="B164" s="79" t="s">
        <v>565</v>
      </c>
      <c r="C164" s="111" t="s">
        <v>390</v>
      </c>
      <c r="D164" s="82" t="s">
        <v>141</v>
      </c>
      <c r="E164" s="81">
        <v>209.4</v>
      </c>
      <c r="F164" s="81">
        <v>255.93333333333337</v>
      </c>
      <c r="G164" s="77" t="s">
        <v>406</v>
      </c>
    </row>
    <row r="165" spans="1:7" ht="30" x14ac:dyDescent="0.25">
      <c r="A165" s="120" t="s">
        <v>368</v>
      </c>
      <c r="B165" s="79" t="s">
        <v>566</v>
      </c>
      <c r="C165" s="111" t="s">
        <v>391</v>
      </c>
      <c r="D165" s="82" t="s">
        <v>141</v>
      </c>
      <c r="E165" s="81">
        <v>258.60000000000002</v>
      </c>
      <c r="F165" s="81">
        <v>316.06666666666666</v>
      </c>
      <c r="G165" s="77" t="s">
        <v>407</v>
      </c>
    </row>
    <row r="166" spans="1:7" ht="30" x14ac:dyDescent="0.25">
      <c r="A166" s="120" t="s">
        <v>369</v>
      </c>
      <c r="B166" s="79" t="s">
        <v>566</v>
      </c>
      <c r="C166" s="111" t="s">
        <v>392</v>
      </c>
      <c r="D166" s="82" t="s">
        <v>141</v>
      </c>
      <c r="E166" s="81">
        <v>300.60000000000002</v>
      </c>
      <c r="F166" s="81">
        <v>367.40000000000003</v>
      </c>
      <c r="G166" s="77" t="s">
        <v>408</v>
      </c>
    </row>
    <row r="167" spans="1:7" ht="30" x14ac:dyDescent="0.25">
      <c r="A167" s="120" t="s">
        <v>370</v>
      </c>
      <c r="B167" s="79" t="s">
        <v>567</v>
      </c>
      <c r="C167" s="111" t="s">
        <v>391</v>
      </c>
      <c r="D167" s="82" t="s">
        <v>141</v>
      </c>
      <c r="E167" s="81">
        <v>281.40000000000003</v>
      </c>
      <c r="F167" s="81">
        <v>343.93333333333339</v>
      </c>
      <c r="G167" s="77" t="s">
        <v>409</v>
      </c>
    </row>
    <row r="168" spans="1:7" ht="30" x14ac:dyDescent="0.25">
      <c r="A168" s="120" t="s">
        <v>371</v>
      </c>
      <c r="B168" s="79" t="s">
        <v>567</v>
      </c>
      <c r="C168" s="111" t="s">
        <v>392</v>
      </c>
      <c r="D168" s="82" t="s">
        <v>141</v>
      </c>
      <c r="E168" s="81">
        <v>323.40000000000003</v>
      </c>
      <c r="F168" s="81">
        <v>395.26666666666671</v>
      </c>
      <c r="G168" s="77" t="s">
        <v>410</v>
      </c>
    </row>
    <row r="169" spans="1:7" ht="30" x14ac:dyDescent="0.25">
      <c r="A169" s="120" t="s">
        <v>372</v>
      </c>
      <c r="B169" s="79" t="s">
        <v>568</v>
      </c>
      <c r="C169" s="111" t="s">
        <v>391</v>
      </c>
      <c r="D169" s="82" t="s">
        <v>141</v>
      </c>
      <c r="E169" s="81">
        <v>316.2</v>
      </c>
      <c r="F169" s="81">
        <v>386.4666666666667</v>
      </c>
      <c r="G169" s="77" t="s">
        <v>411</v>
      </c>
    </row>
    <row r="170" spans="1:7" ht="30" x14ac:dyDescent="0.25">
      <c r="A170" s="120" t="s">
        <v>373</v>
      </c>
      <c r="B170" s="79" t="s">
        <v>568</v>
      </c>
      <c r="C170" s="111" t="s">
        <v>392</v>
      </c>
      <c r="D170" s="82" t="s">
        <v>141</v>
      </c>
      <c r="E170" s="81">
        <v>367.8</v>
      </c>
      <c r="F170" s="81">
        <v>449.53333333333336</v>
      </c>
      <c r="G170" s="77" t="s">
        <v>412</v>
      </c>
    </row>
    <row r="171" spans="1:7" ht="30" x14ac:dyDescent="0.25">
      <c r="A171" s="120" t="s">
        <v>374</v>
      </c>
      <c r="B171" s="79" t="s">
        <v>569</v>
      </c>
      <c r="C171" s="111" t="s">
        <v>393</v>
      </c>
      <c r="D171" s="82" t="s">
        <v>141</v>
      </c>
      <c r="E171" s="81">
        <v>352.20000000000005</v>
      </c>
      <c r="F171" s="81">
        <v>430.4666666666667</v>
      </c>
      <c r="G171" s="77" t="s">
        <v>413</v>
      </c>
    </row>
    <row r="172" spans="1:7" ht="30" x14ac:dyDescent="0.25">
      <c r="A172" s="120" t="s">
        <v>375</v>
      </c>
      <c r="B172" s="79" t="s">
        <v>569</v>
      </c>
      <c r="C172" s="111" t="s">
        <v>394</v>
      </c>
      <c r="D172" s="82" t="s">
        <v>141</v>
      </c>
      <c r="E172" s="81">
        <v>422.40000000000003</v>
      </c>
      <c r="F172" s="81">
        <v>516.26666666666677</v>
      </c>
      <c r="G172" s="77" t="s">
        <v>414</v>
      </c>
    </row>
    <row r="173" spans="1:7" ht="30" x14ac:dyDescent="0.25">
      <c r="A173" s="120" t="s">
        <v>376</v>
      </c>
      <c r="B173" s="79" t="s">
        <v>570</v>
      </c>
      <c r="C173" s="111" t="s">
        <v>393</v>
      </c>
      <c r="D173" s="82" t="s">
        <v>141</v>
      </c>
      <c r="E173" s="81">
        <v>386.40000000000003</v>
      </c>
      <c r="F173" s="81">
        <v>472.26666666666671</v>
      </c>
      <c r="G173" s="77" t="s">
        <v>415</v>
      </c>
    </row>
    <row r="174" spans="1:7" ht="30" x14ac:dyDescent="0.25">
      <c r="A174" s="120" t="s">
        <v>377</v>
      </c>
      <c r="B174" s="79" t="s">
        <v>570</v>
      </c>
      <c r="C174" s="111" t="s">
        <v>394</v>
      </c>
      <c r="D174" s="82" t="s">
        <v>141</v>
      </c>
      <c r="E174" s="81">
        <v>457.20000000000005</v>
      </c>
      <c r="F174" s="81">
        <v>558.80000000000007</v>
      </c>
      <c r="G174" s="77" t="s">
        <v>416</v>
      </c>
    </row>
    <row r="175" spans="1:7" ht="30" x14ac:dyDescent="0.25">
      <c r="A175" s="120" t="s">
        <v>378</v>
      </c>
      <c r="B175" s="79" t="s">
        <v>571</v>
      </c>
      <c r="C175" s="111" t="s">
        <v>393</v>
      </c>
      <c r="D175" s="82" t="s">
        <v>141</v>
      </c>
      <c r="E175" s="81">
        <v>439.20000000000005</v>
      </c>
      <c r="F175" s="81">
        <v>536.80000000000007</v>
      </c>
      <c r="G175" s="77" t="s">
        <v>417</v>
      </c>
    </row>
    <row r="176" spans="1:7" ht="30" x14ac:dyDescent="0.25">
      <c r="A176" s="120" t="s">
        <v>379</v>
      </c>
      <c r="B176" s="79" t="s">
        <v>571</v>
      </c>
      <c r="C176" s="111" t="s">
        <v>394</v>
      </c>
      <c r="D176" s="82" t="s">
        <v>141</v>
      </c>
      <c r="E176" s="81">
        <v>522</v>
      </c>
      <c r="F176" s="81">
        <v>638</v>
      </c>
      <c r="G176" s="77" t="s">
        <v>418</v>
      </c>
    </row>
    <row r="177" spans="1:7" ht="15" x14ac:dyDescent="0.25">
      <c r="A177" s="94" t="s">
        <v>380</v>
      </c>
      <c r="B177" s="121" t="s">
        <v>572</v>
      </c>
      <c r="C177" s="77"/>
      <c r="D177" s="82" t="s">
        <v>141</v>
      </c>
      <c r="E177" s="81">
        <v>49.800000000000004</v>
      </c>
      <c r="F177" s="81">
        <v>60.866666666666674</v>
      </c>
      <c r="G177" s="77" t="s">
        <v>419</v>
      </c>
    </row>
    <row r="178" spans="1:7" ht="15" x14ac:dyDescent="0.25">
      <c r="A178" s="94" t="s">
        <v>381</v>
      </c>
      <c r="B178" s="121" t="s">
        <v>573</v>
      </c>
      <c r="C178" s="84" t="s">
        <v>395</v>
      </c>
      <c r="D178" s="82" t="s">
        <v>141</v>
      </c>
      <c r="E178" s="81">
        <v>30.599999999999998</v>
      </c>
      <c r="F178" s="81">
        <v>37.4</v>
      </c>
      <c r="G178" s="77" t="s">
        <v>420</v>
      </c>
    </row>
    <row r="179" spans="1:7" ht="15" x14ac:dyDescent="0.25">
      <c r="A179" s="94" t="s">
        <v>382</v>
      </c>
      <c r="B179" s="121" t="s">
        <v>574</v>
      </c>
      <c r="C179" s="84" t="s">
        <v>396</v>
      </c>
      <c r="D179" s="82" t="s">
        <v>141</v>
      </c>
      <c r="E179" s="81">
        <v>36</v>
      </c>
      <c r="F179" s="81">
        <v>44</v>
      </c>
      <c r="G179" s="77" t="s">
        <v>421</v>
      </c>
    </row>
    <row r="180" spans="1:7" ht="15" x14ac:dyDescent="0.25">
      <c r="A180" s="94" t="s">
        <v>383</v>
      </c>
      <c r="B180" s="121" t="s">
        <v>575</v>
      </c>
      <c r="C180" s="84" t="s">
        <v>397</v>
      </c>
      <c r="D180" s="82" t="s">
        <v>141</v>
      </c>
      <c r="E180" s="81">
        <v>40.200000000000003</v>
      </c>
      <c r="F180" s="81">
        <v>49.133333333333333</v>
      </c>
      <c r="G180" s="77" t="s">
        <v>422</v>
      </c>
    </row>
    <row r="181" spans="1:7" ht="15" x14ac:dyDescent="0.25">
      <c r="A181" s="94" t="s">
        <v>384</v>
      </c>
      <c r="B181" s="121" t="s">
        <v>576</v>
      </c>
      <c r="C181" s="84" t="s">
        <v>398</v>
      </c>
      <c r="D181" s="82" t="s">
        <v>141</v>
      </c>
      <c r="E181" s="81">
        <v>31.8</v>
      </c>
      <c r="F181" s="81">
        <v>38.866666666666667</v>
      </c>
      <c r="G181" s="77" t="s">
        <v>423</v>
      </c>
    </row>
    <row r="182" spans="1:7" ht="15" x14ac:dyDescent="0.25">
      <c r="A182" s="94" t="s">
        <v>385</v>
      </c>
      <c r="B182" s="121" t="s">
        <v>577</v>
      </c>
      <c r="C182" s="84" t="s">
        <v>399</v>
      </c>
      <c r="D182" s="82" t="s">
        <v>141</v>
      </c>
      <c r="E182" s="81">
        <v>37.800000000000004</v>
      </c>
      <c r="F182" s="81">
        <v>46.20000000000001</v>
      </c>
      <c r="G182" s="77" t="s">
        <v>424</v>
      </c>
    </row>
    <row r="183" spans="1:7" ht="15" x14ac:dyDescent="0.25">
      <c r="A183" s="94" t="s">
        <v>386</v>
      </c>
      <c r="B183" s="121" t="s">
        <v>578</v>
      </c>
      <c r="C183" s="84" t="s">
        <v>400</v>
      </c>
      <c r="D183" s="82" t="s">
        <v>141</v>
      </c>
      <c r="E183" s="81">
        <v>44.400000000000006</v>
      </c>
      <c r="F183" s="81">
        <v>54.266666666666673</v>
      </c>
      <c r="G183" s="77" t="s">
        <v>425</v>
      </c>
    </row>
    <row r="184" spans="1:7" ht="15" x14ac:dyDescent="0.25">
      <c r="A184" s="94" t="s">
        <v>387</v>
      </c>
      <c r="B184" s="122" t="s">
        <v>579</v>
      </c>
      <c r="C184" s="77"/>
      <c r="D184" s="82" t="s">
        <v>141</v>
      </c>
      <c r="E184" s="81">
        <v>18</v>
      </c>
      <c r="F184" s="81">
        <v>22</v>
      </c>
      <c r="G184" s="77" t="s">
        <v>426</v>
      </c>
    </row>
    <row r="185" spans="1:7" ht="15" x14ac:dyDescent="0.25">
      <c r="A185" s="95" t="s">
        <v>388</v>
      </c>
      <c r="B185" s="121" t="s">
        <v>580</v>
      </c>
      <c r="C185" s="77"/>
      <c r="D185" s="82" t="s">
        <v>141</v>
      </c>
      <c r="E185" s="81">
        <v>37.800000000000004</v>
      </c>
      <c r="F185" s="81">
        <v>46.20000000000001</v>
      </c>
      <c r="G185" s="77" t="s">
        <v>427</v>
      </c>
    </row>
    <row r="186" spans="1:7" ht="15" x14ac:dyDescent="0.25">
      <c r="A186" s="94" t="s">
        <v>428</v>
      </c>
      <c r="B186" s="79" t="s">
        <v>581</v>
      </c>
      <c r="C186" s="77" t="s">
        <v>228</v>
      </c>
      <c r="D186" s="82" t="s">
        <v>442</v>
      </c>
      <c r="E186" s="81">
        <v>103.95</v>
      </c>
      <c r="F186" s="81">
        <v>127.05000000000001</v>
      </c>
      <c r="G186" s="77" t="s">
        <v>443</v>
      </c>
    </row>
    <row r="187" spans="1:7" ht="15" x14ac:dyDescent="0.25">
      <c r="A187" s="94" t="s">
        <v>429</v>
      </c>
      <c r="B187" s="79" t="s">
        <v>581</v>
      </c>
      <c r="C187" s="77" t="s">
        <v>440</v>
      </c>
      <c r="D187" s="82" t="s">
        <v>442</v>
      </c>
      <c r="E187" s="81">
        <v>136.5</v>
      </c>
      <c r="F187" s="81">
        <v>166.83333333333334</v>
      </c>
      <c r="G187" s="77" t="s">
        <v>444</v>
      </c>
    </row>
    <row r="188" spans="1:7" ht="15" x14ac:dyDescent="0.25">
      <c r="A188" s="94" t="s">
        <v>430</v>
      </c>
      <c r="B188" s="79" t="s">
        <v>581</v>
      </c>
      <c r="C188" s="77" t="s">
        <v>441</v>
      </c>
      <c r="D188" s="82" t="s">
        <v>442</v>
      </c>
      <c r="E188" s="81">
        <v>163.80000000000001</v>
      </c>
      <c r="F188" s="81">
        <v>200.20000000000002</v>
      </c>
      <c r="G188" s="77" t="s">
        <v>445</v>
      </c>
    </row>
    <row r="189" spans="1:7" ht="15" x14ac:dyDescent="0.25">
      <c r="A189" s="94" t="s">
        <v>431</v>
      </c>
      <c r="B189" s="79" t="s">
        <v>582</v>
      </c>
      <c r="C189" s="77" t="s">
        <v>228</v>
      </c>
      <c r="D189" s="82" t="s">
        <v>442</v>
      </c>
      <c r="E189" s="81">
        <v>133.35</v>
      </c>
      <c r="F189" s="81">
        <v>162.98333333333335</v>
      </c>
      <c r="G189" s="77" t="s">
        <v>446</v>
      </c>
    </row>
    <row r="190" spans="1:7" ht="15" x14ac:dyDescent="0.25">
      <c r="A190" s="94" t="s">
        <v>432</v>
      </c>
      <c r="B190" s="79" t="s">
        <v>582</v>
      </c>
      <c r="C190" s="77" t="s">
        <v>440</v>
      </c>
      <c r="D190" s="82" t="s">
        <v>442</v>
      </c>
      <c r="E190" s="81">
        <v>156.45000000000002</v>
      </c>
      <c r="F190" s="81">
        <v>191.2166666666667</v>
      </c>
      <c r="G190" s="77" t="s">
        <v>447</v>
      </c>
    </row>
    <row r="191" spans="1:7" ht="15" x14ac:dyDescent="0.25">
      <c r="A191" s="94" t="s">
        <v>433</v>
      </c>
      <c r="B191" s="79" t="s">
        <v>582</v>
      </c>
      <c r="C191" s="77" t="s">
        <v>441</v>
      </c>
      <c r="D191" s="82" t="s">
        <v>442</v>
      </c>
      <c r="E191" s="81">
        <v>179.54999999999998</v>
      </c>
      <c r="F191" s="81">
        <v>219.45000000000002</v>
      </c>
      <c r="G191" s="77" t="s">
        <v>448</v>
      </c>
    </row>
    <row r="192" spans="1:7" ht="15" x14ac:dyDescent="0.25">
      <c r="A192" s="94" t="s">
        <v>434</v>
      </c>
      <c r="B192" s="79" t="s">
        <v>583</v>
      </c>
      <c r="C192" s="77" t="s">
        <v>228</v>
      </c>
      <c r="D192" s="82" t="s">
        <v>442</v>
      </c>
      <c r="E192" s="81">
        <v>200.54999999999998</v>
      </c>
      <c r="F192" s="81">
        <v>245.11666666666667</v>
      </c>
      <c r="G192" s="77"/>
    </row>
    <row r="193" spans="1:7" ht="15" x14ac:dyDescent="0.25">
      <c r="A193" s="94" t="s">
        <v>435</v>
      </c>
      <c r="B193" s="79" t="s">
        <v>583</v>
      </c>
      <c r="C193" s="77" t="s">
        <v>440</v>
      </c>
      <c r="D193" s="82" t="s">
        <v>442</v>
      </c>
      <c r="E193" s="81">
        <v>271.95</v>
      </c>
      <c r="F193" s="81">
        <v>332.38333333333338</v>
      </c>
      <c r="G193" s="77" t="s">
        <v>449</v>
      </c>
    </row>
    <row r="194" spans="1:7" ht="15" x14ac:dyDescent="0.25">
      <c r="A194" s="94" t="s">
        <v>436</v>
      </c>
      <c r="B194" s="79" t="s">
        <v>583</v>
      </c>
      <c r="C194" s="77" t="s">
        <v>441</v>
      </c>
      <c r="D194" s="82" t="s">
        <v>442</v>
      </c>
      <c r="E194" s="81">
        <v>385.34999999999997</v>
      </c>
      <c r="F194" s="81">
        <v>470.98333333333335</v>
      </c>
      <c r="G194" s="77" t="s">
        <v>450</v>
      </c>
    </row>
    <row r="195" spans="1:7" ht="15" x14ac:dyDescent="0.25">
      <c r="A195" s="94" t="s">
        <v>437</v>
      </c>
      <c r="B195" s="79" t="s">
        <v>584</v>
      </c>
      <c r="C195" s="77" t="s">
        <v>228</v>
      </c>
      <c r="D195" s="82" t="s">
        <v>442</v>
      </c>
      <c r="E195" s="81">
        <v>401.09999999999997</v>
      </c>
      <c r="F195" s="81">
        <v>490.23333333333335</v>
      </c>
      <c r="G195" s="77"/>
    </row>
    <row r="196" spans="1:7" ht="15" x14ac:dyDescent="0.25">
      <c r="A196" s="94" t="s">
        <v>438</v>
      </c>
      <c r="B196" s="79" t="s">
        <v>584</v>
      </c>
      <c r="C196" s="77" t="s">
        <v>440</v>
      </c>
      <c r="D196" s="82" t="s">
        <v>442</v>
      </c>
      <c r="E196" s="81">
        <v>543.9</v>
      </c>
      <c r="F196" s="81">
        <v>664.76666666666677</v>
      </c>
      <c r="G196" s="77"/>
    </row>
    <row r="197" spans="1:7" ht="15" x14ac:dyDescent="0.25">
      <c r="A197" s="95" t="s">
        <v>439</v>
      </c>
      <c r="B197" s="79" t="s">
        <v>584</v>
      </c>
      <c r="C197" s="77" t="s">
        <v>441</v>
      </c>
      <c r="D197" s="82" t="s">
        <v>442</v>
      </c>
      <c r="E197" s="81">
        <v>770.69999999999993</v>
      </c>
      <c r="F197" s="81">
        <v>941.9666666666667</v>
      </c>
      <c r="G197" s="77" t="s">
        <v>451</v>
      </c>
    </row>
    <row r="198" spans="1:7" ht="30" x14ac:dyDescent="0.25">
      <c r="A198" s="100" t="s">
        <v>452</v>
      </c>
      <c r="B198" s="125" t="s">
        <v>585</v>
      </c>
      <c r="C198" s="124" t="s">
        <v>457</v>
      </c>
      <c r="D198" s="123" t="s">
        <v>347</v>
      </c>
      <c r="E198" s="81">
        <v>211.20000000000002</v>
      </c>
      <c r="F198" s="81">
        <v>258.13333333333338</v>
      </c>
      <c r="G198" s="129" t="s">
        <v>465</v>
      </c>
    </row>
    <row r="199" spans="1:7" ht="15" x14ac:dyDescent="0.25">
      <c r="A199" s="94" t="s">
        <v>453</v>
      </c>
      <c r="B199" s="126" t="s">
        <v>586</v>
      </c>
      <c r="C199" s="123" t="s">
        <v>458</v>
      </c>
      <c r="D199" s="123" t="s">
        <v>459</v>
      </c>
      <c r="E199" s="81">
        <v>18.63</v>
      </c>
      <c r="F199" s="81">
        <v>21.38</v>
      </c>
      <c r="G199" s="123" t="s">
        <v>466</v>
      </c>
    </row>
    <row r="200" spans="1:7" ht="30" x14ac:dyDescent="0.25">
      <c r="A200" s="94" t="s">
        <v>454</v>
      </c>
      <c r="B200" s="127" t="s">
        <v>587</v>
      </c>
      <c r="C200" s="123" t="s">
        <v>460</v>
      </c>
      <c r="D200" s="123" t="s">
        <v>461</v>
      </c>
      <c r="E200" s="81">
        <v>109.65</v>
      </c>
      <c r="F200" s="81">
        <v>124.06</v>
      </c>
      <c r="G200" s="123" t="s">
        <v>467</v>
      </c>
    </row>
    <row r="201" spans="1:7" ht="30" x14ac:dyDescent="0.25">
      <c r="A201" s="100" t="s">
        <v>455</v>
      </c>
      <c r="B201" s="128" t="s">
        <v>588</v>
      </c>
      <c r="C201" s="123" t="s">
        <v>462</v>
      </c>
      <c r="D201" s="123" t="s">
        <v>461</v>
      </c>
      <c r="E201" s="81">
        <v>53.1</v>
      </c>
      <c r="F201" s="81">
        <v>64.900000000000006</v>
      </c>
      <c r="G201" s="123" t="s">
        <v>468</v>
      </c>
    </row>
    <row r="202" spans="1:7" ht="15" x14ac:dyDescent="0.25">
      <c r="A202" s="101" t="s">
        <v>456</v>
      </c>
      <c r="B202" s="128" t="s">
        <v>589</v>
      </c>
      <c r="C202" s="105" t="s">
        <v>463</v>
      </c>
      <c r="D202" s="123" t="s">
        <v>464</v>
      </c>
      <c r="E202" s="81">
        <v>145.80000000000001</v>
      </c>
      <c r="F202" s="81">
        <v>178.20000000000002</v>
      </c>
      <c r="G202" s="130" t="s">
        <v>469</v>
      </c>
    </row>
    <row r="203" spans="1:7" ht="24.75" x14ac:dyDescent="0.25">
      <c r="A203" s="139">
        <v>971</v>
      </c>
      <c r="B203" s="140" t="s">
        <v>560</v>
      </c>
      <c r="C203" s="82" t="s">
        <v>356</v>
      </c>
      <c r="D203" s="82" t="s">
        <v>346</v>
      </c>
      <c r="E203" s="141">
        <v>232.88</v>
      </c>
      <c r="F203" s="142">
        <v>278.77999999999997</v>
      </c>
      <c r="G203" s="112" t="s">
        <v>359</v>
      </c>
    </row>
    <row r="204" spans="1:7" ht="24.75" x14ac:dyDescent="0.25">
      <c r="A204" s="139">
        <v>972</v>
      </c>
      <c r="B204" s="140" t="s">
        <v>561</v>
      </c>
      <c r="C204" s="82" t="s">
        <v>357</v>
      </c>
      <c r="D204" s="82" t="s">
        <v>346</v>
      </c>
      <c r="E204" s="141">
        <v>414</v>
      </c>
      <c r="F204" s="142">
        <v>506</v>
      </c>
      <c r="G204" s="112" t="s">
        <v>360</v>
      </c>
    </row>
    <row r="205" spans="1:7" ht="24.75" x14ac:dyDescent="0.25">
      <c r="A205" s="139">
        <v>973</v>
      </c>
      <c r="B205" s="143" t="s">
        <v>562</v>
      </c>
      <c r="C205" s="97" t="s">
        <v>358</v>
      </c>
      <c r="D205" s="97" t="s">
        <v>346</v>
      </c>
      <c r="E205" s="144">
        <v>594</v>
      </c>
      <c r="F205" s="145">
        <v>726</v>
      </c>
      <c r="G205" s="119" t="s">
        <v>361</v>
      </c>
    </row>
  </sheetData>
  <pageMargins left="0.7" right="0.7" top="0.75" bottom="0.75" header="0.3" footer="0.3"/>
  <legacy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98C1205D399744880BCD3C284E85A9C" ma:contentTypeVersion="14" ma:contentTypeDescription="Crear nuevo documento." ma:contentTypeScope="" ma:versionID="0176c1566a6ce79457ee49db92996d55">
  <xsd:schema xmlns:xsd="http://www.w3.org/2001/XMLSchema" xmlns:xs="http://www.w3.org/2001/XMLSchema" xmlns:p="http://schemas.microsoft.com/office/2006/metadata/properties" xmlns:ns2="6f2eb048-da37-47c9-aa39-1d830c61db25" xmlns:ns3="0b662314-8b40-40fa-9c45-6a08d07f8416" xmlns:ns4="6087b2f7-f4b4-416a-99df-5687f2dbcdcc" targetNamespace="http://schemas.microsoft.com/office/2006/metadata/properties" ma:root="true" ma:fieldsID="4e7a627781f7d39fabc4daa9daee1ece" ns2:_="" ns3:_="" ns4:_="">
    <xsd:import namespace="6f2eb048-da37-47c9-aa39-1d830c61db25"/>
    <xsd:import namespace="0b662314-8b40-40fa-9c45-6a08d07f8416"/>
    <xsd:import namespace="6087b2f7-f4b4-416a-99df-5687f2dbcd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2eb048-da37-47c9-aa39-1d830c61d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6775a0b2-5ea9-4a67-8c2e-b358150ad1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662314-8b40-40fa-9c45-6a08d07f841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87b2f7-f4b4-416a-99df-5687f2dbcdc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5691cc6-608b-4de6-9313-22823a388bfd}" ma:internalName="TaxCatchAll" ma:showField="CatchAllData" ma:web="6087b2f7-f4b4-416a-99df-5687f2dbcd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087b2f7-f4b4-416a-99df-5687f2dbcdcc" xsi:nil="true"/>
    <lcf76f155ced4ddcb4097134ff3c332f xmlns="6f2eb048-da37-47c9-aa39-1d830c61db25">
      <Terms xmlns="http://schemas.microsoft.com/office/infopath/2007/PartnerControls"/>
    </lcf76f155ced4ddcb4097134ff3c332f>
    <SharedWithUsers xmlns="0b662314-8b40-40fa-9c45-6a08d07f8416">
      <UserInfo>
        <DisplayName/>
        <AccountId xsi:nil="true"/>
        <AccountType/>
      </UserInfo>
    </SharedWithUsers>
  </documentManagement>
</p:properties>
</file>

<file path=customXml/itemProps1.xml><?xml version="1.0" encoding="utf-8"?>
<ds:datastoreItem xmlns:ds="http://schemas.openxmlformats.org/officeDocument/2006/customXml" ds:itemID="{71784D7B-4C23-4DFA-AD7F-CBE66B82B9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2eb048-da37-47c9-aa39-1d830c61db25"/>
    <ds:schemaRef ds:uri="0b662314-8b40-40fa-9c45-6a08d07f8416"/>
    <ds:schemaRef ds:uri="6087b2f7-f4b4-416a-99df-5687f2dbcd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4AA3BC-03B5-487D-AEBB-918C71716954}">
  <ds:schemaRefs>
    <ds:schemaRef ds:uri="http://schemas.microsoft.com/sharepoint/v3/contenttype/forms"/>
  </ds:schemaRefs>
</ds:datastoreItem>
</file>

<file path=customXml/itemProps3.xml><?xml version="1.0" encoding="utf-8"?>
<ds:datastoreItem xmlns:ds="http://schemas.openxmlformats.org/officeDocument/2006/customXml" ds:itemID="{AC6EC3A0-A5BE-4272-BDAE-AE91EE6E4AF8}">
  <ds:schemaRefs>
    <ds:schemaRef ds:uri="http://schemas.microsoft.com/office/2006/metadata/properties"/>
    <ds:schemaRef ds:uri="http://schemas.microsoft.com/office/infopath/2007/PartnerControls"/>
    <ds:schemaRef ds:uri="6087b2f7-f4b4-416a-99df-5687f2dbcdcc"/>
    <ds:schemaRef ds:uri="6f2eb048-da37-47c9-aa39-1d830c61db25"/>
    <ds:schemaRef ds:uri="0b662314-8b40-40fa-9c45-6a08d07f841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plantilla</vt:lpstr>
      <vt:lpstr>detalle</vt:lpstr>
      <vt:lpstr>precios</vt:lpstr>
    </vt:vector>
  </TitlesOfParts>
  <Manager/>
  <Company>Fcc Construcción,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Jcarmona</dc:creator>
  <cp:keywords/>
  <dc:description/>
  <cp:lastModifiedBy>Sanchez Perez, Francisco Javier</cp:lastModifiedBy>
  <cp:revision/>
  <dcterms:created xsi:type="dcterms:W3CDTF">2009-10-29T12:16:25Z</dcterms:created>
  <dcterms:modified xsi:type="dcterms:W3CDTF">2026-03-17T09:56:15Z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0x010100D98C1205D399744880BCD3C284E85A9C</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