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fcces-my.sharepoint.com/personal/fsanchezp_fcc_es/Documents/Escritorio/MOBILIARIO/"/>
    </mc:Choice>
  </mc:AlternateContent>
  <xr:revisionPtr revIDLastSave="0" documentId="8_{FB098373-511B-4B20-8471-17D0A8875879}" xr6:coauthVersionLast="47" xr6:coauthVersionMax="47" xr10:uidLastSave="{00000000-0000-0000-0000-000000000000}"/>
  <bookViews>
    <workbookView xWindow="-28920" yWindow="-120" windowWidth="29040" windowHeight="15720" xr2:uid="{00000000-000D-0000-FFFF-FFFF00000000}"/>
  </bookViews>
  <sheets>
    <sheet name="plantilla" sheetId="3" r:id="rId1"/>
    <sheet name="detalle" sheetId="4" r:id="rId2"/>
    <sheet name="precios" sheetId="6"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 l="1"/>
  <c r="G44" i="3"/>
  <c r="C58" i="3"/>
  <c r="F58" i="3"/>
  <c r="G58" i="3"/>
  <c r="H58" i="3" s="1"/>
  <c r="C59" i="3"/>
  <c r="F59" i="3"/>
  <c r="G59" i="3"/>
  <c r="H59" i="3" s="1"/>
  <c r="C60" i="3"/>
  <c r="F60" i="3"/>
  <c r="G60" i="3"/>
  <c r="H60" i="3" s="1"/>
  <c r="C61" i="3"/>
  <c r="F61" i="3"/>
  <c r="G61" i="3"/>
  <c r="H61" i="3" s="1"/>
  <c r="C62" i="3"/>
  <c r="F62" i="3"/>
  <c r="G62" i="3"/>
  <c r="H62" i="3" s="1"/>
  <c r="C63" i="3"/>
  <c r="F63" i="3"/>
  <c r="G63" i="3"/>
  <c r="H63" i="3" s="1"/>
  <c r="C64" i="3"/>
  <c r="F64" i="3"/>
  <c r="G64" i="3"/>
  <c r="H64" i="3" s="1"/>
  <c r="C65" i="3"/>
  <c r="F65" i="3"/>
  <c r="G65" i="3"/>
  <c r="H65" i="3" s="1"/>
  <c r="J70" i="3"/>
  <c r="G70" i="3"/>
  <c r="H70" i="3" s="1"/>
  <c r="F70" i="3"/>
  <c r="C70" i="3"/>
  <c r="J69" i="3"/>
  <c r="G69" i="3"/>
  <c r="H69" i="3" s="1"/>
  <c r="F69" i="3"/>
  <c r="C69" i="3"/>
  <c r="J68" i="3"/>
  <c r="G68" i="3"/>
  <c r="H68" i="3" s="1"/>
  <c r="F68" i="3"/>
  <c r="C68" i="3"/>
  <c r="J67" i="3"/>
  <c r="G67" i="3"/>
  <c r="H67" i="3" s="1"/>
  <c r="F67" i="3"/>
  <c r="C67" i="3"/>
  <c r="J66" i="3"/>
  <c r="G66" i="3"/>
  <c r="H66" i="3" s="1"/>
  <c r="F66" i="3"/>
  <c r="C66" i="3"/>
  <c r="J57" i="3"/>
  <c r="G57" i="3"/>
  <c r="H57" i="3" s="1"/>
  <c r="F57" i="3"/>
  <c r="C57" i="3"/>
  <c r="J56" i="3"/>
  <c r="G56" i="3"/>
  <c r="H56" i="3" s="1"/>
  <c r="F56" i="3"/>
  <c r="C56" i="3"/>
  <c r="J55" i="3"/>
  <c r="G55" i="3"/>
  <c r="H55" i="3" s="1"/>
  <c r="F55" i="3"/>
  <c r="C55" i="3"/>
  <c r="J54" i="3"/>
  <c r="G54" i="3"/>
  <c r="H54" i="3" s="1"/>
  <c r="F54" i="3"/>
  <c r="C54" i="3"/>
  <c r="J53" i="3"/>
  <c r="G53" i="3"/>
  <c r="H53" i="3" s="1"/>
  <c r="F53" i="3"/>
  <c r="C53" i="3"/>
  <c r="J52" i="3"/>
  <c r="G52" i="3"/>
  <c r="H52" i="3" s="1"/>
  <c r="F52" i="3"/>
  <c r="C52" i="3"/>
  <c r="J51" i="3"/>
  <c r="G51" i="3"/>
  <c r="H51" i="3" s="1"/>
  <c r="F51" i="3"/>
  <c r="C51" i="3"/>
  <c r="J50" i="3"/>
  <c r="G50" i="3"/>
  <c r="H50" i="3" s="1"/>
  <c r="F50" i="3"/>
  <c r="C50" i="3"/>
  <c r="J49" i="3"/>
  <c r="G49" i="3"/>
  <c r="H49" i="3" s="1"/>
  <c r="F49" i="3"/>
  <c r="C49" i="3"/>
  <c r="J48" i="3"/>
  <c r="G48" i="3"/>
  <c r="H48" i="3" s="1"/>
  <c r="F48" i="3"/>
  <c r="C48" i="3"/>
  <c r="J47" i="3"/>
  <c r="G47" i="3"/>
  <c r="H47" i="3" s="1"/>
  <c r="F47" i="3"/>
  <c r="C47" i="3"/>
  <c r="J46" i="3"/>
  <c r="G46" i="3"/>
  <c r="H46" i="3" s="1"/>
  <c r="F46" i="3"/>
  <c r="C46" i="3"/>
  <c r="J45" i="3"/>
  <c r="G45" i="3"/>
  <c r="H45" i="3" s="1"/>
  <c r="F45" i="3"/>
  <c r="C45" i="3"/>
  <c r="J44" i="3"/>
  <c r="F44" i="3" l="1"/>
  <c r="AN2" i="4" l="1"/>
  <c r="AC2" i="4" s="1"/>
  <c r="AN3" i="4"/>
  <c r="AC3" i="4" s="1"/>
  <c r="AN4" i="4"/>
  <c r="AC4" i="4" s="1"/>
  <c r="AN5" i="4"/>
  <c r="AC5" i="4" s="1"/>
  <c r="H44" i="3" l="1"/>
  <c r="P5" i="4" l="1"/>
  <c r="P4" i="4"/>
  <c r="P3" i="4"/>
  <c r="P2" i="4"/>
  <c r="A2" i="4" l="1"/>
  <c r="A3" i="4"/>
  <c r="A4" i="4"/>
  <c r="A5" i="4"/>
  <c r="B2" i="4"/>
  <c r="B3" i="4"/>
  <c r="B4" i="4"/>
  <c r="B5" i="4"/>
  <c r="AH5" i="4" l="1"/>
  <c r="AG5" i="4"/>
  <c r="AF5" i="4"/>
  <c r="AL5" i="4" s="1"/>
  <c r="AD5" i="4"/>
  <c r="AA5" i="4"/>
  <c r="Z5" i="4"/>
  <c r="Y5" i="4"/>
  <c r="X5" i="4"/>
  <c r="W5" i="4"/>
  <c r="V5" i="4"/>
  <c r="U5" i="4"/>
  <c r="T5" i="4"/>
  <c r="S5" i="4"/>
  <c r="R5" i="4"/>
  <c r="Q5" i="4"/>
  <c r="O5" i="4"/>
  <c r="N5" i="4"/>
  <c r="M5" i="4"/>
  <c r="L5" i="4"/>
  <c r="K5" i="4"/>
  <c r="J5" i="4"/>
  <c r="I5" i="4"/>
  <c r="H5" i="4"/>
  <c r="G5" i="4"/>
  <c r="F5" i="4"/>
  <c r="E5" i="4"/>
  <c r="D5" i="4"/>
  <c r="C5" i="4"/>
  <c r="AH4" i="4"/>
  <c r="AG4" i="4"/>
  <c r="AF4" i="4"/>
  <c r="AL4" i="4" s="1"/>
  <c r="AD4" i="4"/>
  <c r="AA4" i="4"/>
  <c r="Z4" i="4"/>
  <c r="Y4" i="4"/>
  <c r="X4" i="4"/>
  <c r="W4" i="4"/>
  <c r="V4" i="4"/>
  <c r="U4" i="4"/>
  <c r="T4" i="4"/>
  <c r="S4" i="4"/>
  <c r="R4" i="4"/>
  <c r="Q4" i="4"/>
  <c r="O4" i="4"/>
  <c r="N4" i="4"/>
  <c r="M4" i="4"/>
  <c r="L4" i="4"/>
  <c r="K4" i="4"/>
  <c r="J4" i="4"/>
  <c r="I4" i="4"/>
  <c r="H4" i="4"/>
  <c r="G4" i="4"/>
  <c r="F4" i="4"/>
  <c r="E4" i="4"/>
  <c r="D4" i="4"/>
  <c r="C4" i="4"/>
  <c r="AH3" i="4"/>
  <c r="AG3" i="4"/>
  <c r="AF3" i="4"/>
  <c r="AL3" i="4" s="1"/>
  <c r="AD3" i="4"/>
  <c r="AA3" i="4"/>
  <c r="Z3" i="4"/>
  <c r="Y3" i="4"/>
  <c r="X3" i="4"/>
  <c r="W3" i="4"/>
  <c r="V3" i="4"/>
  <c r="U3" i="4"/>
  <c r="T3" i="4"/>
  <c r="S3" i="4"/>
  <c r="R3" i="4"/>
  <c r="Q3" i="4"/>
  <c r="O3" i="4"/>
  <c r="N3" i="4"/>
  <c r="M3" i="4"/>
  <c r="L3" i="4"/>
  <c r="K3" i="4"/>
  <c r="J3" i="4"/>
  <c r="I3" i="4"/>
  <c r="H3" i="4"/>
  <c r="G3" i="4"/>
  <c r="F3" i="4"/>
  <c r="E3" i="4"/>
  <c r="D3" i="4"/>
  <c r="C3" i="4"/>
  <c r="Q2" i="4"/>
  <c r="H2" i="4"/>
  <c r="I2" i="4"/>
  <c r="AH2" i="4"/>
  <c r="AG2" i="4"/>
  <c r="AF2" i="4"/>
  <c r="AL2" i="4" s="1"/>
  <c r="AD2" i="4"/>
  <c r="AA2" i="4"/>
  <c r="Z2" i="4"/>
  <c r="Y2" i="4"/>
  <c r="X2" i="4"/>
  <c r="W2" i="4"/>
  <c r="V2" i="4"/>
  <c r="U2" i="4"/>
  <c r="T2" i="4"/>
  <c r="S2" i="4"/>
  <c r="R2" i="4"/>
  <c r="O2" i="4"/>
  <c r="N2" i="4"/>
  <c r="M2" i="4"/>
  <c r="L2" i="4"/>
  <c r="K2" i="4"/>
  <c r="J2" i="4"/>
  <c r="G2" i="4"/>
  <c r="F2" i="4"/>
  <c r="E2" i="4"/>
  <c r="D2" i="4"/>
  <c r="C2" i="4"/>
  <c r="AI4" i="4" l="1"/>
  <c r="AI3" i="4"/>
  <c r="AJ3" i="4"/>
  <c r="AM3" i="4" s="1"/>
  <c r="AI2" i="4"/>
  <c r="H41" i="3"/>
  <c r="AI5" i="4"/>
  <c r="AJ5" i="4"/>
  <c r="AM5" i="4" s="1"/>
  <c r="AJ2" i="4" l="1"/>
  <c r="AM2" i="4" s="1"/>
  <c r="AJ4" i="4"/>
  <c r="AM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Sanchez Leon, Esther</author>
  </authors>
  <commentList>
    <comment ref="C8" authorId="0" shapeId="0" xr:uid="{82E37D4F-050F-4449-BB88-ED681A120DF1}">
      <text>
        <r>
          <rPr>
            <b/>
            <sz val="9"/>
            <color indexed="81"/>
            <rFont val="Tahoma"/>
            <family val="2"/>
          </rPr>
          <t xml:space="preserve">Mobiliar ofertaba 1000*800
</t>
        </r>
      </text>
    </comment>
    <comment ref="C13" authorId="0" shapeId="0" xr:uid="{86503F67-A29A-4541-B00D-F70CE83D045B}">
      <text>
        <r>
          <rPr>
            <b/>
            <sz val="9"/>
            <color indexed="81"/>
            <rFont val="Tahoma"/>
            <family val="2"/>
          </rPr>
          <t xml:space="preserve">Mobiliar ofertaba 1000*800
</t>
        </r>
      </text>
    </comment>
    <comment ref="I116" authorId="0" shapeId="0" xr:uid="{3BDADF74-5F76-4547-B991-940C855D8232}">
      <text>
        <r>
          <rPr>
            <b/>
            <sz val="9"/>
            <color indexed="81"/>
            <rFont val="Tahoma"/>
            <family val="2"/>
          </rPr>
          <t xml:space="preserve">Mobiliar ofertaba medidas 900*420*1960
</t>
        </r>
      </text>
    </comment>
    <comment ref="I117" authorId="0" shapeId="0" xr:uid="{6B1F67FB-B499-4121-90EA-1F6167687E49}">
      <text>
        <r>
          <rPr>
            <b/>
            <sz val="9"/>
            <color indexed="81"/>
            <rFont val="Tahoma"/>
            <family val="2"/>
          </rPr>
          <t xml:space="preserve">Mobiliar ofertaba medidas 900*420*1960
</t>
        </r>
      </text>
    </comment>
  </commentList>
</comments>
</file>

<file path=xl/sharedStrings.xml><?xml version="1.0" encoding="utf-8"?>
<sst xmlns="http://schemas.openxmlformats.org/spreadsheetml/2006/main" count="1047" uniqueCount="504">
  <si>
    <t>MOBILIARIO</t>
  </si>
  <si>
    <t>SOLICITUD DE SUMINISTRO</t>
  </si>
  <si>
    <t xml:space="preserve">AÑO: </t>
  </si>
  <si>
    <t>REFERENCIA:</t>
  </si>
  <si>
    <t>PROVEEDOR</t>
  </si>
  <si>
    <t>DATOS EMPRESA SOLICITANTE</t>
  </si>
  <si>
    <t>Área</t>
  </si>
  <si>
    <t>Empresa</t>
  </si>
  <si>
    <t>CIF</t>
  </si>
  <si>
    <r>
      <t xml:space="preserve">Cebe y División SAP </t>
    </r>
    <r>
      <rPr>
        <b/>
        <sz val="12"/>
        <color indexed="10"/>
        <rFont val="Arial"/>
        <family val="2"/>
      </rPr>
      <t>(campo obligatorio)</t>
    </r>
  </si>
  <si>
    <r>
      <t xml:space="preserve">Nº Pedido </t>
    </r>
    <r>
      <rPr>
        <b/>
        <sz val="12"/>
        <color indexed="10"/>
        <rFont val="Arial"/>
        <family val="2"/>
      </rPr>
      <t>(campo obligatorio)</t>
    </r>
  </si>
  <si>
    <t>Zona</t>
  </si>
  <si>
    <t>Delegación</t>
  </si>
  <si>
    <t>Dirección Postal</t>
  </si>
  <si>
    <r>
      <t xml:space="preserve">Responsable Solicitud </t>
    </r>
    <r>
      <rPr>
        <b/>
        <sz val="9"/>
        <rFont val="Arial"/>
        <family val="2"/>
      </rPr>
      <t>(Nombre y Apellidos)</t>
    </r>
  </si>
  <si>
    <t>Teléfono</t>
  </si>
  <si>
    <t>Dirección correo electrónico</t>
  </si>
  <si>
    <t>LUGAR DE SUMINISTRO</t>
  </si>
  <si>
    <t> </t>
  </si>
  <si>
    <t>Nº Sede</t>
  </si>
  <si>
    <t>Para buscar tu nº de sede</t>
  </si>
  <si>
    <t>http://sedes.fcc.es</t>
  </si>
  <si>
    <t>Clave: CL / AV / PG / LG</t>
  </si>
  <si>
    <t>Dirección:</t>
  </si>
  <si>
    <t xml:space="preserve">Código Postal </t>
  </si>
  <si>
    <t>Población</t>
  </si>
  <si>
    <t>Provincia</t>
  </si>
  <si>
    <r>
      <t xml:space="preserve">Persona de contacto </t>
    </r>
    <r>
      <rPr>
        <sz val="8"/>
        <rFont val="Arial"/>
        <family val="2"/>
      </rPr>
      <t>(Nombre y apellidos)</t>
    </r>
  </si>
  <si>
    <t>AUTORIZADO POR</t>
  </si>
  <si>
    <t>Nombre y Apellidos:</t>
  </si>
  <si>
    <t>Cargo:</t>
  </si>
  <si>
    <t>Esta ficha se rige por el Manual de Normas Generales. Sección 30 Inversiones. Capítulo 40.- Adquisición de otros bienes de Inmovilizado</t>
  </si>
  <si>
    <t>MATERIAL</t>
  </si>
  <si>
    <t>MEDICIÓN M2</t>
  </si>
  <si>
    <t>PRECIO</t>
  </si>
  <si>
    <t>IMPORTE</t>
  </si>
  <si>
    <t>ID</t>
  </si>
  <si>
    <t>ARTICULO</t>
  </si>
  <si>
    <t>UNIDADES</t>
  </si>
  <si>
    <t>MEDIDAS</t>
  </si>
  <si>
    <t>COLOR</t>
  </si>
  <si>
    <t>PEDIDO</t>
  </si>
  <si>
    <t>SOLICITUD</t>
  </si>
  <si>
    <t>AÑO</t>
  </si>
  <si>
    <t>FECHA</t>
  </si>
  <si>
    <t>AREA</t>
  </si>
  <si>
    <t>EMPRESA</t>
  </si>
  <si>
    <t>CEBE</t>
  </si>
  <si>
    <t>ZONA</t>
  </si>
  <si>
    <t>DELEGACION</t>
  </si>
  <si>
    <t>DIRECCION</t>
  </si>
  <si>
    <t>RESPONSABLE</t>
  </si>
  <si>
    <t>TELEFONO</t>
  </si>
  <si>
    <t>EMAIL</t>
  </si>
  <si>
    <t>SEDE</t>
  </si>
  <si>
    <t>CLAVE</t>
  </si>
  <si>
    <t>DIRECCION2</t>
  </si>
  <si>
    <t>CODIGO POSTAL</t>
  </si>
  <si>
    <t>POBLACION</t>
  </si>
  <si>
    <t>PROVINCIA</t>
  </si>
  <si>
    <t>CONTACTO2</t>
  </si>
  <si>
    <t>TELEFONO2</t>
  </si>
  <si>
    <t>EMAIL2</t>
  </si>
  <si>
    <t>AUTORIZADOR</t>
  </si>
  <si>
    <t>CARGO</t>
  </si>
  <si>
    <t>FECHA AUTORIZACION</t>
  </si>
  <si>
    <t>NOMBRE</t>
  </si>
  <si>
    <t>DETALLE</t>
  </si>
  <si>
    <t>PRECIO UD</t>
  </si>
  <si>
    <t>PRECIO FCC</t>
  </si>
  <si>
    <t>IMPORTE FCC</t>
  </si>
  <si>
    <t>TOTAL COMPRA</t>
  </si>
  <si>
    <t>ID ARTICULO</t>
  </si>
  <si>
    <r>
      <t>Responsable recepción factura (</t>
    </r>
    <r>
      <rPr>
        <b/>
        <sz val="12"/>
        <color rgb="FFFF0000"/>
        <rFont val="Arial"/>
        <family val="2"/>
      </rPr>
      <t>obligatorio)</t>
    </r>
  </si>
  <si>
    <r>
      <t xml:space="preserve">Correo electrónico recepción factura </t>
    </r>
    <r>
      <rPr>
        <b/>
        <sz val="12"/>
        <color rgb="FFFF0000"/>
        <rFont val="Arial"/>
        <family val="2"/>
      </rPr>
      <t>(obligatorio)</t>
    </r>
  </si>
  <si>
    <t>Responsable facturacion</t>
  </si>
  <si>
    <t>CON MONTAJE</t>
  </si>
  <si>
    <t>SIN MONTAJE</t>
  </si>
  <si>
    <t>Indicar CON  o SIN montaje</t>
  </si>
  <si>
    <t>CARACTERISTICAS DEL ARTICULO</t>
  </si>
  <si>
    <t>HAYA</t>
  </si>
  <si>
    <t>BLANCO</t>
  </si>
  <si>
    <t>FCC</t>
  </si>
  <si>
    <t>TABLERO HAYA Y PATAS GRIS</t>
  </si>
  <si>
    <t>TABLERO BLANCO Y PATAS GRIS</t>
  </si>
  <si>
    <t>GRIS</t>
  </si>
  <si>
    <t>T301M1P7035-7035</t>
  </si>
  <si>
    <t>T401M1P7035-7035</t>
  </si>
  <si>
    <t>T301M2P7035-7035</t>
  </si>
  <si>
    <t>T401M2P7035-7035</t>
  </si>
  <si>
    <t>T301M3P7035-7035</t>
  </si>
  <si>
    <t>T401M3P7035-7035</t>
  </si>
  <si>
    <t>T302M1P7035-7035</t>
  </si>
  <si>
    <t>T402M1P7035-7035</t>
  </si>
  <si>
    <t>T302M2P7035-7035</t>
  </si>
  <si>
    <t>T402M2P7035-7035</t>
  </si>
  <si>
    <t>T302M3P7035-7035</t>
  </si>
  <si>
    <t>T402M3P7035-7035</t>
  </si>
  <si>
    <t>TFT-02-7035</t>
  </si>
  <si>
    <t>TRF3-01-7035</t>
  </si>
  <si>
    <t>TRF3-02-7035</t>
  </si>
  <si>
    <t>TRF3-03-7035</t>
  </si>
  <si>
    <t>TRF4-01-7035</t>
  </si>
  <si>
    <t>TRF4-02-7035</t>
  </si>
  <si>
    <t>TRF4-03-7035</t>
  </si>
  <si>
    <t>TLCK01</t>
  </si>
  <si>
    <t>TLCK03</t>
  </si>
  <si>
    <t>BAN1000000</t>
  </si>
  <si>
    <t>BAN1500000</t>
  </si>
  <si>
    <t>BAN2000000</t>
  </si>
  <si>
    <t>BANZ100000</t>
  </si>
  <si>
    <t>BANZ150000</t>
  </si>
  <si>
    <t>BANZ200000</t>
  </si>
  <si>
    <t>BANZP10000</t>
  </si>
  <si>
    <t>BANZP15000</t>
  </si>
  <si>
    <t>BANZP20000</t>
  </si>
  <si>
    <t>BANZPD1000</t>
  </si>
  <si>
    <t>BANZPD1500</t>
  </si>
  <si>
    <t>BANZPD2000</t>
  </si>
  <si>
    <t>3682V17EX</t>
  </si>
  <si>
    <t>ID FCC</t>
  </si>
  <si>
    <t>REF PROV</t>
  </si>
  <si>
    <t>CARACTERISTICAS</t>
  </si>
  <si>
    <t>Mesa rectangular recta con costados de melamina 1800 x 800</t>
  </si>
  <si>
    <t>Mesa rectangular recta con costados de melamina 1600x800 mm</t>
  </si>
  <si>
    <t>Mesa rectangular recta con costados de melamina 1400 x 800</t>
  </si>
  <si>
    <t>Mesa rectangular recta con costados de melamina 1200x600 mm</t>
  </si>
  <si>
    <t>Mesa rectangular recta con estructura metálica 1800 x 800</t>
  </si>
  <si>
    <t>Mesa rectangular recta con estructura metálica 1600 x 800</t>
  </si>
  <si>
    <t>Mesa rectangular recta con estructura metálica 1400 x 800</t>
  </si>
  <si>
    <t>Mesa rectangular recta con estructura metálica 1200 x 800</t>
  </si>
  <si>
    <t>Mesa rectangular recta con estructura metálica 1200 x 600</t>
  </si>
  <si>
    <t>ME_B</t>
  </si>
  <si>
    <t>ME_G</t>
  </si>
  <si>
    <t>Mesa auxiliar redonda NO plegable 1000</t>
  </si>
  <si>
    <t>ME_D</t>
  </si>
  <si>
    <t xml:space="preserve">Mesa auxiliar redonda NO plegable 1000 </t>
  </si>
  <si>
    <t xml:space="preserve">Mesa auxiliar redonda NO plegable 1200 </t>
  </si>
  <si>
    <t>Mesa auxiliar redonda NO plegable 1200</t>
  </si>
  <si>
    <t>Mesa auxiliar cuadrada multifunción 1200 x 1200</t>
  </si>
  <si>
    <t>Mesa auxiliar cuadrada multifunción plegable (de 1200 a 1600) x (de 600 a 800)</t>
  </si>
  <si>
    <t>Mesa auxiliar cuadrada multifunción plegable 800x1600</t>
  </si>
  <si>
    <t>TABLERO GRIS Y PATAS GRIS</t>
  </si>
  <si>
    <t>Mesa con tablero abatible 1600 x 800 mm con tablero color gris de melamina de 25 mm de grosor y canto de PVC</t>
  </si>
  <si>
    <t>Serie PLEK Mesa auxiliar cuadrada multifunción plegable (de 1200 a 1600) x (de 600 a 800)</t>
  </si>
  <si>
    <t>Mesa con tablero abatible 1600 x 800 mm con tablero color haya de melamina de 25 mm de grosor y canto de PVC</t>
  </si>
  <si>
    <t>Ala rectangular recta 1000x600 de melamina</t>
  </si>
  <si>
    <t>ME_C</t>
  </si>
  <si>
    <t>Ala rectangular recta 1000x600 de metálica</t>
  </si>
  <si>
    <t>ME_H</t>
  </si>
  <si>
    <t>Altillo en melamina 1000 x 300 x 400</t>
  </si>
  <si>
    <t>ME_J</t>
  </si>
  <si>
    <t>Altillo en melamina 1200 x 300 x 400</t>
  </si>
  <si>
    <t>Altillo en melamina 1400 x 300 x 400</t>
  </si>
  <si>
    <t>Altillo en melamina 1600 x 300 x 400</t>
  </si>
  <si>
    <t>Altillo en melamina 1800 x 300 x 400</t>
  </si>
  <si>
    <t>1233006055H</t>
  </si>
  <si>
    <t>1233004055H</t>
  </si>
  <si>
    <t>1233006055B</t>
  </si>
  <si>
    <t>1233004055B</t>
  </si>
  <si>
    <t>Mesa comedor individual con niveladores 1200 x 800</t>
  </si>
  <si>
    <t>ME_K</t>
  </si>
  <si>
    <t xml:space="preserve">Mesa comedor individual con niveladores 1600 x 800 </t>
  </si>
  <si>
    <t>Mesa comedor individual con niveladores 1800 x 800</t>
  </si>
  <si>
    <t>Mesa comedor individual con niveladores 1400 x 800</t>
  </si>
  <si>
    <t>Buck rodante 3 cajones</t>
  </si>
  <si>
    <t>ME_M</t>
  </si>
  <si>
    <t>Buck rodante 2 cajones</t>
  </si>
  <si>
    <t>Buck pedestal melamina</t>
  </si>
  <si>
    <t>Mesa de reuniones (de 2000 a 2200) x (de 900 a 1200)</t>
  </si>
  <si>
    <t>ME_T</t>
  </si>
  <si>
    <t>Mesa de reuniones (de 2200 a 2500)  x  (de 1200 a 1230)</t>
  </si>
  <si>
    <t>Mesa de reuniones(de 2200 a 2500)  x  (de 1200 a 1230)</t>
  </si>
  <si>
    <t>381318065/01</t>
  </si>
  <si>
    <t>Mesa oficina 2 puestos en fila para combinar en multipuesto 2 x (1800 x 800)</t>
  </si>
  <si>
    <t>ME_N</t>
  </si>
  <si>
    <t>381319065/01</t>
  </si>
  <si>
    <t>Mesa oficina 2 puestos en fila para combinar en multipuesto 2 x (1600 x 800)</t>
  </si>
  <si>
    <t>381320065/01</t>
  </si>
  <si>
    <t>Mesa oficina 2 puestos en fila para combinar en multipuesto 2 x (1400 x 800)</t>
  </si>
  <si>
    <t>381321065/01</t>
  </si>
  <si>
    <t>Mesa oficina 2 puestos en fila para combinar en multipuesto 2 x (1200 x 800)</t>
  </si>
  <si>
    <t>381318060/02</t>
  </si>
  <si>
    <t>381319060/02</t>
  </si>
  <si>
    <t>381320060/02</t>
  </si>
  <si>
    <t>381321060/02</t>
  </si>
  <si>
    <t>Mesa oficina 2 puestos enfrentados para combinar en multipuesto 2 x (1800 x 800)</t>
  </si>
  <si>
    <t>Mesa oficina 2 puestos enfrentadospara combinar en multipuesto 2 x (1600 x 800)</t>
  </si>
  <si>
    <t>Mesa oficina 2 puestos enfrentadospara combinar en multipuesto 2 x (1400 x 800)</t>
  </si>
  <si>
    <t>Mesa oficina 2 puestos enfrentados para combinar en multipuesto 2 x (1200 x 800)</t>
  </si>
  <si>
    <t>Mesa oficina 2 puestos enfrentados para combinar en multipuesto 2 x (1400 x 800)</t>
  </si>
  <si>
    <t>Mesa oficina 4 puestos enfrentados para combinar en multipuesto 4 x (1800 x 800)</t>
  </si>
  <si>
    <t>Mesa oficina 4 puestos enfrentados para combinar en multipuesto 4 x (1600 x 800)</t>
  </si>
  <si>
    <t>Mesa oficina 4 puestos enfrentados para combinar en multipuesto 4 x (1400 x 800)</t>
  </si>
  <si>
    <t>Mesa oficina 4 puestos enfrentados para combinar en multipuesto 4 x (1200 x 800)</t>
  </si>
  <si>
    <t>Mesa oficina 6 puestos enfrentados para combinar en multipuesto 6 x (1800 x 800)</t>
  </si>
  <si>
    <t>Mesa oficina 6 puestos enfrentados para combinar en multipuesto 6 x (1600 x 800)</t>
  </si>
  <si>
    <t>Mesa oficina 6 puestos enfrentados para combinar en multipuesto 6 x (1400 x 800)</t>
  </si>
  <si>
    <t>Mesa oficina 6 puestos enfrentados para combinar en multipuesto 6 x (1200 x 800)</t>
  </si>
  <si>
    <t>ME_Q</t>
  </si>
  <si>
    <t>Separador frontal en melamina 700 x 450 mm y  25mm de grosor para mesa individual</t>
  </si>
  <si>
    <t>Separador frontal color haya en melamina 700 x 450 mm y  25mm de grosor para mesa individual</t>
  </si>
  <si>
    <t>Separador frontal en melamina 1360 x 450 mm y  25mm de grosor para mesa individual</t>
  </si>
  <si>
    <t>Separador frontal color haya en melamina 1360 x 450 mm y  25mm de grosor para mesa individual</t>
  </si>
  <si>
    <t>Separador frontal color blanco en melamina 700 x 450 mm y  25mm de grosor para mesa individual</t>
  </si>
  <si>
    <t>Separador frontal color blanco en melamina 1360 x 450 mm y  25mm de grosor para mesa individual</t>
  </si>
  <si>
    <t>Pasa cables PVC</t>
  </si>
  <si>
    <t>Faldón metálico Tempo en chapa de acero para mesa de 1400 mm</t>
  </si>
  <si>
    <t>Faldón metálico Tempo en chapa de acero para mesa de 1800 mm</t>
  </si>
  <si>
    <t>Faldón metálico Tempo en chapa de acero para mesa de 1600 mm</t>
  </si>
  <si>
    <t>Faldón metálico Tempo en chapa de acero para mesa de 1200 mm</t>
  </si>
  <si>
    <t>Bandeja de electrificación metálica bajo mesa color gris 490x100x60mm</t>
  </si>
  <si>
    <t>Bandeja de electrificación metálica bajo mesa color blanco 490x100x60mm</t>
  </si>
  <si>
    <t>Bandeja de electrificación metálica bajo mesa color gris 970x220x60mm</t>
  </si>
  <si>
    <t>Bandeja de electrificación metálica bajo mesa color blanco 970x220x60mm</t>
  </si>
  <si>
    <t>Armario bajo de melamina sin puertas 81 x 100 x 42</t>
  </si>
  <si>
    <t>AR_B</t>
  </si>
  <si>
    <t>Armario bajo de melamina con puerta 81 x 100 x 42</t>
  </si>
  <si>
    <t>Armario medio de melamina sin puertas 158 x 100 x 42</t>
  </si>
  <si>
    <t>Armario medio de melamina con puerta baja 158 x 100 x 42</t>
  </si>
  <si>
    <t>Armario medio de melamina con puerta alta 158 x 100 x 42</t>
  </si>
  <si>
    <t>Armario alto de melamina sin puertas 198 x 100 x 42</t>
  </si>
  <si>
    <t>Armario alto de melamina con puerta baja 198 x 100 x 42</t>
  </si>
  <si>
    <t>Armario alto de melamina con puerta alta 198 x 100 x 42</t>
  </si>
  <si>
    <t>Estante de melamina de 25 mm 86 x 40</t>
  </si>
  <si>
    <t>AR_H</t>
  </si>
  <si>
    <t>191152354</t>
  </si>
  <si>
    <t>AR_D</t>
  </si>
  <si>
    <t>191252353</t>
  </si>
  <si>
    <t>Estante metálico para colgar carpetas en estanterías900 x 420 x 30</t>
  </si>
  <si>
    <t>F-1304-E/P</t>
  </si>
  <si>
    <t>AR_F</t>
  </si>
  <si>
    <t>F-1304-E/B</t>
  </si>
  <si>
    <t>SI_B</t>
  </si>
  <si>
    <t>Silla confidente 4 patas tapizada con brazos color negro</t>
  </si>
  <si>
    <t>SI_C</t>
  </si>
  <si>
    <t>Silla confidente 4 patas tapizada con brazos color azul</t>
  </si>
  <si>
    <t>87711211/N</t>
  </si>
  <si>
    <t>Silla monocasco para comedor color negro</t>
  </si>
  <si>
    <t>87711211/A</t>
  </si>
  <si>
    <t>Silla monocasco para comedor silla azul</t>
  </si>
  <si>
    <t>TILOS</t>
  </si>
  <si>
    <t>Sillón bajo para módulo de espera 950x770x660 mm</t>
  </si>
  <si>
    <t>SI_G</t>
  </si>
  <si>
    <t>TAB/ALTO</t>
  </si>
  <si>
    <t>Taburete alto sin respaldo</t>
  </si>
  <si>
    <t>TAB/GENERAL</t>
  </si>
  <si>
    <t>TAB/CLINIC</t>
  </si>
  <si>
    <t>Taburete clínico regulable en altura</t>
  </si>
  <si>
    <t>VE_B</t>
  </si>
  <si>
    <t>Techo inclinado 400 mm para 1 taquilla</t>
  </si>
  <si>
    <t>VE_D</t>
  </si>
  <si>
    <t>Techo inclinado para taquillas de 400mm / 1 cuerpo</t>
  </si>
  <si>
    <t>Techo inclinado 400 mm para 2 taquillas</t>
  </si>
  <si>
    <t>Techo inclinado para taquillas de 400mm / 2 cuerpo</t>
  </si>
  <si>
    <t>Techo inclinado 400 mm para 3 taquillas</t>
  </si>
  <si>
    <t>Techo inclinado para taquillas de 400mm / 3 cuerpo</t>
  </si>
  <si>
    <t>Techo inclinado 300 mm para 1 taquilla</t>
  </si>
  <si>
    <t>Techo inclinado para taquillas de 300mm / 1 cuerpo</t>
  </si>
  <si>
    <t>Techo inclinado 300 mm para 2 taquillas</t>
  </si>
  <si>
    <t>Techo inclinado para taquillas de 300mm / 2 cuerpo</t>
  </si>
  <si>
    <t>Techo inclinado 300 mm para 3 taquilla</t>
  </si>
  <si>
    <t>Techo inclinado para taquillas de 300mm / 3 cuerpo</t>
  </si>
  <si>
    <t>Cerradura estándar con llave para taquilla de 300 y 400 mm</t>
  </si>
  <si>
    <t>Cerradura estándar con llave para taquillas de 300mm y 400mm</t>
  </si>
  <si>
    <t>Cerradura monedero para taquillas de 300mm y 400mm</t>
  </si>
  <si>
    <t>Juego de patas para taquillas de 250 mm a 400 mm</t>
  </si>
  <si>
    <t>Banco de madera 480 x 2000 x 325</t>
  </si>
  <si>
    <t>VE_C</t>
  </si>
  <si>
    <t>Banco de madera 480 x 1000 x 325</t>
  </si>
  <si>
    <t>Banco de madera 480 X 1500 X325</t>
  </si>
  <si>
    <t>Banco vestuario con perchero en la parte superior 2000 y zapatero</t>
  </si>
  <si>
    <t>Banco de madera con perchero arriba (doble cara) 1500 y doble zapatero</t>
  </si>
  <si>
    <t>Banco de madera con perchero arriba (doble cara) 1000 y doble zapatero</t>
  </si>
  <si>
    <t>Banco vestuario con perchero en la parte superior 1000 mm y zapatero</t>
  </si>
  <si>
    <t>Banco vestuario con perchero en la parte superior 1500 mm y zapatero</t>
  </si>
  <si>
    <t>Banco de madera con perchero arriba (doble cara)  2000 mm y doble zapatero</t>
  </si>
  <si>
    <t xml:space="preserve">Perchero de pie metálico con 20 ganchos </t>
  </si>
  <si>
    <t>VA_B</t>
  </si>
  <si>
    <t>Perchero tipo góndola construido en aluminio 1270x505x1570mm color negro</t>
  </si>
  <si>
    <t>87711101/N</t>
  </si>
  <si>
    <t>381366065/01</t>
  </si>
  <si>
    <t>381367065/01</t>
  </si>
  <si>
    <t>381368065/01</t>
  </si>
  <si>
    <t>381369065/01</t>
  </si>
  <si>
    <t>381366060/02</t>
  </si>
  <si>
    <t>381367060/02</t>
  </si>
  <si>
    <t>381368060/02</t>
  </si>
  <si>
    <t>381369060/02</t>
  </si>
  <si>
    <t>381362065/01</t>
  </si>
  <si>
    <t>381363065/01</t>
  </si>
  <si>
    <t>381364065/01</t>
  </si>
  <si>
    <t>381365065/01</t>
  </si>
  <si>
    <t>381362060/02</t>
  </si>
  <si>
    <t>381363060/02</t>
  </si>
  <si>
    <t>381364060/02</t>
  </si>
  <si>
    <t>381365060/02</t>
  </si>
  <si>
    <t>381362065/01+2</t>
  </si>
  <si>
    <t>381363065/01+2</t>
  </si>
  <si>
    <t>381364065/01+2</t>
  </si>
  <si>
    <t>381365065/01+2</t>
  </si>
  <si>
    <t>381362060/02+2</t>
  </si>
  <si>
    <t>381363060/02+2</t>
  </si>
  <si>
    <t>381364060/02+2</t>
  </si>
  <si>
    <t>381365060/02+2</t>
  </si>
  <si>
    <t>184603031/C</t>
  </si>
  <si>
    <t>87261001/N</t>
  </si>
  <si>
    <t>87261001/A</t>
  </si>
  <si>
    <t>87711101/A</t>
  </si>
  <si>
    <t>87761001/N</t>
  </si>
  <si>
    <t>87761001/A</t>
  </si>
  <si>
    <t>Silla Ergonómica LEAD</t>
  </si>
  <si>
    <t>Silla Ergonómica LEAD con reposacabezas</t>
  </si>
  <si>
    <t>KAELOFFITE</t>
  </si>
  <si>
    <t>1000x420x1980mm</t>
  </si>
  <si>
    <t>catalogo</t>
  </si>
  <si>
    <t>g</t>
  </si>
  <si>
    <t>00 x 450 mm y  25mm de grosor</t>
  </si>
  <si>
    <t>1360 x 450 mm y  25mm de grosor</t>
  </si>
  <si>
    <t>700 x 450 mm y  25mm de grosor</t>
  </si>
  <si>
    <t>765025055</t>
  </si>
  <si>
    <t>Armario metálico alto con puertas tipo persiana y 4 estantes regulables Color gris 1000x420x1980mm</t>
  </si>
  <si>
    <t>Armario metálico alto con puertas tipo persiana y 4 estantes regulables Color blanco 1000x420x1980mm</t>
  </si>
  <si>
    <t>Archivador metálico para carpeta colgante de 4 cajones  1320 x 470 x 630 Color gris</t>
  </si>
  <si>
    <t>Archivador metálico para carpeta colgante de 4 cajones  1320 x 470 x 630 Color blanco</t>
  </si>
  <si>
    <t>Silla Confidente 4 patas tapizada sin brazos Color negro</t>
  </si>
  <si>
    <t>Silla Confidente 4 patas tapizada sin brazos Color azul</t>
  </si>
  <si>
    <t>Silla para formación con pala, rejilla portadocumentos y tapizada Color negro</t>
  </si>
  <si>
    <t>Silla para formación con pala, rejilla portadocumentos y tapizada Color azul</t>
  </si>
  <si>
    <t>Taburete alto con reposa pies y ruedas Color negro</t>
  </si>
  <si>
    <t>1 Cuerpo de taquilla de 1 puerta y 1 cerradura con llave 300 mm Taquilla  Inicial Color gris</t>
  </si>
  <si>
    <t>2 Cuerpos de taquilla de 1 puerta y 1 cerradura con llave 300 mm  Color gris</t>
  </si>
  <si>
    <t>1 Cuerpo de taquilla de 1 puerta y 1 cerradura con llave 400 mm   Taquilla inicial Color gris</t>
  </si>
  <si>
    <t>2 Cuerpos de taquilla de 1 puerta y 1 cerradura con llave 400 mm  Color gris</t>
  </si>
  <si>
    <t>1 cuerpo de taquilla de 2 puertas y 2 cerraduras con llave Taquilla inicial 300 mm Color gris</t>
  </si>
  <si>
    <t>2 cuerpos de taquilla de 2 puertas y 2 cerraduras por cuerpo con llave 300 mm Color gris</t>
  </si>
  <si>
    <t>1 Cuerpo de taquilla de 2 puertas y 2 cerraduras con llave por cuerpo Taquilla inicial  400 mm Color gris</t>
  </si>
  <si>
    <t>2 cuerpos de taquilla de 2 puertas y 2 cerraduras por cuerpo con llave 400 mm Color gris</t>
  </si>
  <si>
    <t>1 cuerpo de taquilla de 3 puertas sin patas y con 3 cerraduras Taquilla Inicial 300 mm</t>
  </si>
  <si>
    <t>2 cuerpos de taquilla de 3 puertas y 3 cerraduras por cuerpo con llave 300 mm Color gris</t>
  </si>
  <si>
    <t>1 cuerpo de taquilla de 3 puertas sin patas y con 3 cerraduras Taquilla Inicial 400 mm</t>
  </si>
  <si>
    <t>2 cuerpos de taquilla de 3 puertas y 3 cerraduras por cuerpo con llave 400 mm Color gris</t>
  </si>
  <si>
    <t>Mecanismo de moneda para apertura de taquillas</t>
  </si>
  <si>
    <t>Banco de madera con zapatero 1000 mm</t>
  </si>
  <si>
    <t>Banco de madera con zapatero 1500 mm</t>
  </si>
  <si>
    <t>Banco de madera con zapatero 2000 mm</t>
  </si>
  <si>
    <t>Vitrina de anuncios mural con puerta abatible de metacrilato 750x700cm</t>
  </si>
  <si>
    <t xml:space="preserve">Mesa Tono color haya recta  con tablero y estructura fabricada en melamina 1800 x 800 mm y  25mm de grosor con canto de PVC  Altura de 73 cm </t>
  </si>
  <si>
    <t xml:space="preserve">Mesa Tono color haya recta  con tablero y estructura fabricada en melamina 1600 x 800 mm y 25mm de grosor con canto de PVC  Altura de 73 cm </t>
  </si>
  <si>
    <t xml:space="preserve">Mesa Tono color haya recta  con tablero y estructura fabricada en melamina 1400 x 800 mm y 25mm de grosor con canto de PVC  Altura de 73 cm </t>
  </si>
  <si>
    <t xml:space="preserve">Mesa Tono color haya recta  con tablero y estructura fabricada en melamina 1200 x 600 mm y 25mm de grosor con canto de PVC  Altura de 73 cm </t>
  </si>
  <si>
    <t xml:space="preserve">Mesa Tono color blanco recta  con tablero y estructura fabricada en melamina 1800 x 800 mm y 25mm de grosor con canto de PVC  Altura de 73 cm </t>
  </si>
  <si>
    <t xml:space="preserve">Mesa Tono color blanco recta  con tablero y estructura fabricada en melamina 1600 x 800 mm y 25mm de grosor con canto de PVC  Altura de 73 cm </t>
  </si>
  <si>
    <t xml:space="preserve">Mesa Tono color blanco recta  con tablero y estructura fabricada en melamina 1400 x 800 mm y 25mm de grosor con canto de PVC  Altura de 73 cm </t>
  </si>
  <si>
    <t xml:space="preserve">Mesa Tono color blanco recta  con tablero y estructura fabricada en melamina 1200 x 600 mm y 25mm de grosor con canto de PVC  Altura de 73 cm </t>
  </si>
  <si>
    <t>Mesa Tempo color tablero haya y patas gris mate recta con tablero fabricado en melamina 1800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</si>
  <si>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haya y patas gris mate recta con tablero fabricado en melamina 1600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</si>
  <si>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haya y patas gris mate recta con tablero fabricado en melamina 1400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</si>
  <si>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haya y patas gris mate recta con tablero fabricado en melamina 1200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</si>
  <si>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haya y patas gris mate recta con tablero fabricado en melamina 1200 x 600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</si>
  <si>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blanco y patas gris mate recta con tablero fabricado en melamina 1800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</si>
  <si>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blanco y patas gris mate recta con tablero fabricado en melamina 1600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</si>
  <si>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blanco y patas gris mate recta con tablero fabricado en melamina 1400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</si>
  <si>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blanco y patas gris mate recta con tablero fabricado en melamina 1200 x 800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</si>
  <si>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Tempo color tablero blanco y patas gris mate recta con tablero fabricado en melamina 1200 x 600 mm y  25mm de grosor con canto de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</si>
  <si>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de reuniones redonda  d1000 mm con tablero de melamina color haya de 25mm de grosor  y canto de PVCPatas metálicas redondas color gris fabricadas en acero de 2mm pintadas en gris mate  Altura 72cm</t>
  </si>
  <si>
    <t>Mesa de reuniones redonda d 1000 mmcon tablero de malamina color blanco de 25mm de grosor  y canto de PVCPatas metálicas redondas color gris fabricadas en acero de 2mm pintadas en gris mate  Altura 72cm</t>
  </si>
  <si>
    <t>Mesa de reuniones redonda  d1200 mm con tablero de melamina color haya de 25mm de grosor  y canto de PVCPatas metálicas redondas color gris fabricadas en acero de 2mm pintadas en gris mate  Altura 72cm</t>
  </si>
  <si>
    <t>Mesa de reuniones redonda d 1200 mm con tablero de malamina color blanco de 25mm de grosor  y canto de PVCPatas metálicas redondas color gris fabricadas en acero de 2mm pintadas en gris mate  Altura 72cm</t>
  </si>
  <si>
    <t>Mesa Auxiliar tempo cuadrada con tablero color haya de melamina de 25mm de grosor y canto de PVC Estructura fabricada en tubo de acero gris de 60x60x1,5 mm Acabado pintado epoxy Sistema de anclaje en fundición de aluminio Travesaños tubulares de acero de 40x30mm  Altura de mesa de 74 a 79cm</t>
  </si>
  <si>
    <t>Ala para mesa color Haya Tono recta  con tablero y estructura fabricada en melamina de 25mm de grosor con canto de PVC  Altura de 73 a 74cm Incluye niveladores</t>
  </si>
  <si>
    <t>Ala para mesa color blanco Tono recta  con tablero y estructura fabricada en melamina de 25mm de grosor con canto de PVC  Altura de 73 a 74cm Incluye niveladores</t>
  </si>
  <si>
    <t xml:space="preserve">Ala para mesa Tempo color tablero haya y patas gris mate con tablero fabricado en melamina 1000 x 600 mm y  25mm de grosor con canto de PVC Mismas características que la mesas Tempo La unión del ala a la mesa se realiza mediante travesaño metálico y 2 pletinas  Altura de mesa de 74 a 79cm </t>
  </si>
  <si>
    <t xml:space="preserve">Ala para mesa Tempo color tablero blanco y patas gris mate con tablero fabricado en melamina 1000 x 600 mm y  25mm de grosor con canto de PVC Mismas características que la mesas Tempo La unión del ala a la mesa se realiza mediante travesaño metálico y 2 pletinas  Altura de mesa de 74 a 79cm </t>
  </si>
  <si>
    <t xml:space="preserve">Altillo de mostrador color haya para colocar en cualquiera de las mesas rectángulares  Work o Executive  1000 x 300 x 400 Fabricado íntegramente en melamina con cantos de pvc </t>
  </si>
  <si>
    <t xml:space="preserve">Altillo de mostrador color haya para colocar en cualquiera de las mesas rectángulares  Work o Executive  1200 x 300 x 400 Fabricado íntegramente en melamina con cantos de pvc </t>
  </si>
  <si>
    <t xml:space="preserve">Altillo de mostrador color haya para colocar en cualquiera de las mesas rectángulares  Work o Executive  1400 x 300 x 400 Fabricado íntegramente en melamina con cantos de pvc </t>
  </si>
  <si>
    <t xml:space="preserve">Altillo de mostrador color haya para colocar en cualquiera de las mesas rectángulares  Work o Executive  1600 x 300 x 400 Fabricado íntegramente en melamina con cantos de pvc </t>
  </si>
  <si>
    <t xml:space="preserve">Altillo de mostrador color haya para colocar en cualquiera de las mesas rectángulares  Work o Executive  1800 x 300 x 400 Fabricado íntegramente en melamina con cantos de pvc </t>
  </si>
  <si>
    <t xml:space="preserve">Altillo de mostrador color blanco para colocar en cualquiera de las mesas rectángulares  Work o Executive  1000 x 300 x 400 Fabricado íntegramente en melamina con cantos de pvc </t>
  </si>
  <si>
    <t xml:space="preserve">Altillo de mostrador color blanco para colocar en cualquiera de las mesas rectángulares  Work o Executive  1200 x 300 x 400 Fabricado íntegramente en melamina con cantos de pvc </t>
  </si>
  <si>
    <t xml:space="preserve">Altillo de mostrador color blanco para colocar en cualquiera de las mesas rectángulares  Work o Executive  1400 x 300 x 400 Fabricado íntegramente en melamina con cantos de pvc </t>
  </si>
  <si>
    <t xml:space="preserve">Altillo de mostrador color blanco para colocar en cualquiera de las mesas rectángulares  Work o Executive  1600 x 300 x 400 Fabricado íntegramente en melamina con cantos de pvc </t>
  </si>
  <si>
    <t xml:space="preserve">Altillo de mostrador color blanco para colocar en cualquiera de las mesas rectángulares  Work o Executive  1800 x 300 x 400 Fabricado íntegramente en melamina con cantos de pvc </t>
  </si>
  <si>
    <t>Mesa Auxiliar Cadí rectangular con tablero color haya de melamina de 25mm de grosor y canto de PVC 1200 x 800 Estructura fabricada en tubo de acero color gris de 60x60x1,5 mm Acabado pintado epoxy Sistema de anclaje en fundición de aluminio Travesaños tubulares de acero de 40x30mm  Altura de mesa de 73 a 75cm</t>
  </si>
  <si>
    <t>Mesa Auxiliar Cadí rectangular con tablero color haya de melamina de 25mm de grosor y canto de PVC 1600 x 800 Estructura fabricada en tubo de acero color gris de 60x60x1,5 mm Acabado pintado epoxy Sistema de anclaje en fundición de aluminio Travesaños tubulares de acero de 40x30mm  Altura de mesa de 73 a 75cm</t>
  </si>
  <si>
    <t>Mesa Auxiliar Cadí rectangular con tablero color haya de melamina de 25mm de grosor y canto de PVC 1800 x 800 Estructura fabricada en tubo de acero color gris de 60x60x1,5 mm Acabado pintado epoxy Sistema de anclaje en fundición de aluminio Travesaños tubulares de acero de 40x30mm  Altura de mesa de 73 a 75cm</t>
  </si>
  <si>
    <t>Mesa Auxiliar Cadí rectangular con tablero color haya de melamina de 25mm de grosor y canto de PVC 1400 x 800 Estructura fabricada en tubo de acero color gris de 60x60x1,5 mm Acabado pintado epoxy Sistema de anclaje en fundición de aluminio Travesaños tubulares de acero de 40x30mm  Altura de mesa de 73 a 75cm</t>
  </si>
  <si>
    <t>Mesa Auxiliar Cadí rectangular con tablero color blanco de melamina de 25mm de grosor y canto de PVC 1200 x 800 Estructura fabricada en tubo de acero color gris de 60x60x1,5 mm Acabado pintado epoxy Sistema de anclaje en fundición de aluminio Travesaños tubulares de acero de 40x30mm  Altura de mesa de 73 a 75cm</t>
  </si>
  <si>
    <t>Mesa Auxiliar Cadí rectangular con tablero color blanco de melamina de 25mm de grosor y canto de PVC 1600 x 800 Estructura fabricada en tubo de acero color gris de 60x60x1,5 mm Acabado pintado epoxy Sistema de anclaje en fundición de aluminio Travesaños tubulares de acero de 40x30mm  Altura de mesa de 73 a 75cm</t>
  </si>
  <si>
    <t>Mesa Auxiliar Cadí rectangular con tablero color blanco de melamina de 25mm de grosor y canto de PVC 1800 x 800 Estructura fabricada en tubo de acero color gris de 60x60x1,5 mm Acabado pintado epoxy Sistema de anclaje en fundición de aluminio Travesaños tubulares de acero de 40x30mm  Altura de mesa de 73 a 75cm</t>
  </si>
  <si>
    <t>Mesa Auxiliar Cadí rectangular con tablero color blanco de melamina de 25mm de grosor y canto de PVC 1400 x 800 Estructura fabricada en tubo de acero color gris de 60x60x1,5 mm Acabado pintado epoxy Sistema de anclaje en fundición de aluminio Travesaños tubulares de acero de 40x30mm  Altura de mesa de 73 a 75cm</t>
  </si>
  <si>
    <t>Cajonera móvil de 3 cajones color haya,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</si>
  <si>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Cajonera móvil de 3 cajones color blanco,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</si>
  <si>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Cajonera móvil de 1 cajón + 1 cajón de archivo color haya,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</si>
  <si>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Cajonera móvil de 1 cajón + 1 cajón de archivo color blanco, fabricada en aglomerado de 19mm de grosor con recubrimiento melamínico por ambas caras Cantos PVC Cajones con  sistema de seguridad antivuelco, interior metálico y guías telescópicas de rodamientos Tiradores metálicos con acabados en gris aluminio y ruedas fabricadas en polipropileno con freno Cerradura con 2 llaves</t>
  </si>
  <si>
    <t xml:space="preserve">Cajonera altura de mesa de 4 cajones color haya, fabricada en aglomerado de 19mm de grosor con recubrimiento melamínico por ambas caras, cantos PVC Cajones con  sistema de seguridad antivuelco, interior metálico y guías telescópicas de rodamientos Tiradores acabados en gris aluminio y ruedas fabricadas en polipropileno con freno Cerradura con 2 llaves </t>
  </si>
  <si>
    <t xml:space="preserve">Cajonera altura de mesa de 4 cajones color blanco, fabricada en aglomerado de 19mm de grosor con recubrimiento melamínico por ambas caras, cantos PVC Cajones con  sistema de seguridad antivuelco, interior metálico y guías telescópicas de rodamientos Tiradores acabados en gris aluminio y ruedas fabricadas en polipropileno con freno Cerradura con 2 llaves </t>
  </si>
  <si>
    <t>Mesa de reuniones con tablero de color haya de melamina de 25mm y canto de PVC Patas metálicas color gris en forma de U con 2 viguetas de refuerzo y niveladores , altura 73cm</t>
  </si>
  <si>
    <t>Mesa de reuniones con tablero de color blanco de melamina de 25mm y canto de PVC Patas metálicas color gris en forma de U con 2 viguetas de refuerzo y niveladores , altura 73cm</t>
  </si>
  <si>
    <t>Mesa de reuniones con tablero color haya de melamina de 25mm y canto de PVCPatas metálicas color gris Altura 73 cm El tablero 1 pieza</t>
  </si>
  <si>
    <t>Mesa de reuniones con tablero color blanco de melamina de 25mm y canto de PVCPatas metálicas color gris Altura 73 cm El tablero 1 pieza</t>
  </si>
  <si>
    <t>Mesa multipuesto  2 puestos en fila Total 3600 x 800 mmMesa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</si>
  <si>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3200 x 800 mmMesa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</si>
  <si>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2800 x 800 mmMesa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</si>
  <si>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2400 x 800 mmMesa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</si>
  <si>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3600 x 800 mmMesa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</si>
  <si>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3200 x 800 mmMesa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</si>
  <si>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2800 x 800 mmMesa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</si>
  <si>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 fila Total 2400 x 800 mmMesa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</si>
  <si>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1800 x 1630 mm 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</si>
  <si>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1600 x 1630 mm 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</si>
  <si>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1400 x 1630 mm 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</si>
  <si>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1200 x 1630 mm Mesa Tempo color tablero haya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</si>
  <si>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1800 x 1630 mm 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</si>
  <si>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1600 x 1630 mm 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</si>
  <si>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1400 x 1630 mm 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</si>
  <si>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2 puestos enfrentados Total 1200 x 1630 mm Mesa Tempo color tablero blanco y patas gris, recta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</si>
  <si>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3600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</si>
  <si>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3200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</si>
  <si>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2800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</si>
  <si>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2400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</si>
  <si>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3600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</si>
  <si>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3200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</si>
  <si>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2800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</si>
  <si>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4 puestos enfrentados Total 2400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</si>
  <si>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5400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</si>
  <si>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4800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</si>
  <si>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4200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</si>
  <si>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3600 x 1630 mm Mesa Tempo recta  color tablero haya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</si>
  <si>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5400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</si>
  <si>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4800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</si>
  <si>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4200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</si>
  <si>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Mesa multipuesto  6 puestos enfrentados Total 3600 x 1630 mm Mesa Tempo recta  color tablero blanco y patas gris, con tablero fabricado en melamina de 25mm con canto PVC Lateral metálico fabricado en tubo de acerolaminado en frío que consta de un travesaño de 50 x 30 x 2 mm y dos montantes de sección cuadrada 55 x 55 x 1,5 mm La unión entre los dos montantes y el travesaño se realiza mediante encaste y soldadura con sistema MIG Cada travesaño dispone de 2 puntos de anclaje para montar el sobre</t>
  </si>
  <si>
    <t>Faldón metálico  para mesa Tempo 1400 mm fabricado en chapa de acero pintado en epoxy gris mate</t>
  </si>
  <si>
    <t>Faldón metálico  para mesa Tempo 1800 mm fabricado en chapa de acero pintado en epoxy gris mate</t>
  </si>
  <si>
    <t>Faldón metálico  para mesa Tempo 1600 mm fabricado en chapa de acero pintado en epoxy gris mate</t>
  </si>
  <si>
    <t>Faldón metálico  para mesa Tempo 1200 mm fabricado en chapa de acero pintado en epoxy gris mate</t>
  </si>
  <si>
    <t>Armario estantería bajo color haya con estructura fabricada en melamina de 19mm Incluye 1 balda de 25mm para aguantar peso Incluye niveladores en la base 81x100x42 cm</t>
  </si>
  <si>
    <t>Armario estantería bajo color blanco con estructura fabricada en melamina de 19mm Incluye 1 balda de 25mm para aguantar peso Incluye niveladores en la base 81x100x42 cm</t>
  </si>
  <si>
    <t>Armario estantería bajo color haya con puertas altas, estructura fabricada en melamina de 19mm Incluye 1 balda de 25mm para aguantar peso Incluye niveladores en la base  81x100x42 cm</t>
  </si>
  <si>
    <t>Armario estantería bajo color blanco con puertas altas, estructura fabricada en melamina de 19mm Incluye 1 balda de 25mm para aguantar peso Incluye niveladores en la base  81x100x42 cm</t>
  </si>
  <si>
    <t>Armario medio color haya abierto de estantería con estructura fabricada en melamina de 19mm Incluye 3 baldas de 25mm para aguantar peso (1 de ellas fija) Incluye niveladores en la base 158x100x42 cm</t>
  </si>
  <si>
    <t>Armario medio color blanco abierto de estantería con estructura fabricada en melamina de 19mm Incluye 3 baldas de 25mm para aguantar peso (1 de ellas fija) Incluye niveladores en la base 158x100x42 cm</t>
  </si>
  <si>
    <t>Armario medio color haya con puertas bajas, estructura fabricada en melamina de 19mm Incluye 3 baldas de 25mm para aguantar peso (1 de ellas fija) Incluye niveladores en la base 158x100x42 cm</t>
  </si>
  <si>
    <t>Armario medio color blanco con puertas bajas, estructura fabricada en melamina de 19mm Incluye 3 baldas de 25mm para aguantar peso (1 de ellas fija) Incluye niveladores en la base 158x100x42 cm</t>
  </si>
  <si>
    <t>Armario estantería medio color haya con puertas altas, estructura fabricada en melamina de 19mm Incluye 3 baldas de 25mm para aguantar peso (1 de ellas fija) Incluye niveladores en la base 158x100x42 cm</t>
  </si>
  <si>
    <t>Armario estantería medio color blanco con puertas altas, estructura fabricada en melamina de 19mm Incluye 3 baldas de 25mm para aguantar peso (1 de ellas fija) Incluye niveladores en la base 158x100x42 cm</t>
  </si>
  <si>
    <t>Armario abierto de color haya estantería con estructura fabricada en melamina de 19mm Incluye 4 baldas de 25mm para aguantar peso ( 2 de ellas fija) Incluye niveladores en la base 198x100x42cm</t>
  </si>
  <si>
    <t>Armario abierto de color blanco estantería con estructura fabricada en melamina de 19mm Incluye 4 baldas de 25mm para aguantar peso ( 2 de ellas fija) Incluye niveladores en la base 198x100x42cm</t>
  </si>
  <si>
    <t>Armario estantería color haya con puertas bajas, estructura fabricada en melamina de 19mm Incluye 4 baldas de 25mm para aguantar peso (2 de ellas fija) Incluye niveladores en la base 198x100x42 cm</t>
  </si>
  <si>
    <t>Armario estantería color blanco con puertas bajas, estructura fabricada en melamina de 19mm Incluye 4 baldas de 25mm para aguantar peso (2 de ellas fija) Incluye niveladores en la base 198x100x42 cm</t>
  </si>
  <si>
    <t>Armario estantería alto color haya con puertas altas, estructura fabricada en melamina de 19mm Incluye 4 baldas de 25mm para aguantar peso (1 de ellas fija) Incluye niveladores en la base 198x100x42 cm</t>
  </si>
  <si>
    <t>Armario estantería alto color blanco con puertas altas, estructura fabricada en melamina de 19mm Incluye 4 baldas de 25mm para aguantar peso (1 de ellas fija) Incluye niveladores en la base 198x100x42 cm</t>
  </si>
  <si>
    <t>Baldas sueltas de melamina color haya de 25mm para aguantar peso 860x400 mm</t>
  </si>
  <si>
    <t>Baldas sueltas de melamina color blanco de 25mm para aguantar peso 860x400 mm</t>
  </si>
  <si>
    <t>Armario metálico alto con puertas de persiana fabricadas en polímero técnico Incluye 4 baldas metálicas Color gris 1000x240x1980mm Se entregan montados de serie</t>
  </si>
  <si>
    <t>Armario metálico alto con puertas de persiana fabricadas en polímero técnico Incluye 4 baldas metálicas Color blanco 1000x240x1980mm Se entregan montados de serie</t>
  </si>
  <si>
    <t>Estante metálico para colgar carpetas colgantes tipo A4 Color gris Compatible con armarios de melamina de 90cm de ancho 860x400x25mm</t>
  </si>
  <si>
    <t xml:space="preserve"> Archivador metálico para carpeta colgante  color gris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4 cajones</t>
  </si>
  <si>
    <t>Archivador metálico para carpeta colgante  color blanco Realizado en plancha de acero entre 06 y 08mm de espesor Estructura soldada Cajones con guías metálicas y rodamientos de alta resistencia de extracción total, con sistema de cierre centralizado y antivuelco Barra móvil que permite archivar tamaño Folio y D4 Cumplen normativa BS48757 Se suministran montados 4 cajones</t>
  </si>
  <si>
    <t>Sillón de trabajo Tensor lumbar regulable Asiento tapizado + carcasa polipropileno Respaldo en malla transpirable con bastidor perimetral de polipropileno reforzado con fibra de vidrio Mecanismo Sincro 5P Elevación neumática por cilindro de gas Estructura base poliamida pirámide grande diámetro 690 mm Brazos regulables Color estructura: blanco o negro Color tapizado: gris BS094 o azul BS04</t>
  </si>
  <si>
    <t>Sillón de trabajo Reposacabezas Tensor lumbar regulable Asiento tapizado + carcasa polipropileno Respaldo en malla transpirable con bastidor perimetral de polipropileno reforzado con fibra de vidrio Mecanismo Sincro 5P Elevación neumática por cilindro de gas Estructura base poliamida pirámide grande diámetro 690 mm Brazos regulables Color estructura: blanco o negro Color tapizado: gris  BS094 o azul BS04</t>
  </si>
  <si>
    <t>Silla confidente con brazos Color negro Estructura de tubular metálica de sección ovalada 30x15mm color negro Tubo de acero de 1,2mm de espesor y travesaños inferiores tubulares de 18mm de diámetro Topes antideslizantes Respaldo y asiento tapizados con interior de espuma Incluye brazos fijos</t>
  </si>
  <si>
    <t>Silla confidente con brazos Color azul Estructura de tubular metálica de sección ovalada 30x15mm color negro Tubo de acero de 1,2mm de espesor y travesaños inferiores tubulares de 18mm de diámetro Topes antideslizantes Respaldo y asiento tapizados con interior de espuma Incluye brazos fijos</t>
  </si>
  <si>
    <t>Silla confidente color negro sin brazos Estructura de tubular metálica de sección ovalada 30x15mm color negro Tubo de acero de 1,2mm de espesor y travesaños inferiores tubulares de 18mm de diámetro Topes antideslizantes Respaldo y asiento tapizados con interior de espuma</t>
  </si>
  <si>
    <t>Silla confidente color azul sin brazos Estructura de tubular metálica de sección ovalada 30x15mm color negro Tubo de acero de 1,2mm de espesor y travesaños inferiores tubulares de 18mm de diámetro Topes antideslizantes Respaldo y asiento tapizados con interior de espuma</t>
  </si>
  <si>
    <t>Silla confidente con pala derecha color negro Estructura de tubular metálica de sección ovalada 30x15mm color negro Tubo de acero de 1,2mm de espesor y travesaños inferiores tubulares de 18mm de diámetro Topes antideslizantes Respaldo y asiento tapizados con interior de espuma Incluye pala para escritura derecha plegable tamaño 34x20cm</t>
  </si>
  <si>
    <t>Silla confidente con pala derecha color azul Estructura de tubular metálica de sección ovalada 30x15mm color negro Tubo de acero de 1,2mm de espesor y travesaños inferiores tubulares de 18mm de diámetro Topes antideslizantes Respaldo y asiento tapizados con interior de espuma Incluye pala para escritura derecha plegable tamaño 34x20cm</t>
  </si>
  <si>
    <t>Silla para comedor color negro  Estructura de tubular metálica de sección ovalada 30x15mm color negro Tubo de acero de 1,2mm de espesor y travesaños inferiores tubulares de 18mm de diámetro Topes antideslizantes Respaldo y asiento en polímero técnico</t>
  </si>
  <si>
    <t>Silla confidente color azul Estructura de tubular metálica de sección ovalada 30x15mm color negro Tubo de acero de 1,2mm de espesor y travesaños inferiores tubulares de 18mm de diámetro Topes antideslizantes Respaldo y asiento en polímero técnico</t>
  </si>
  <si>
    <t>Sofá recepción de una plaza tapizado en símil piel sobre estructura robusta color negro Pies cromados Ideal para salas de espera, recibidores, etc Dimensiones 950x770x660 mm</t>
  </si>
  <si>
    <t>Taburete alto con asiento y respaldo bajo monobloc tapizado con tela ignífuga y acolchado colro negro Base metálica de acero cromado 950x770x660 mm</t>
  </si>
  <si>
    <t>Taburete móvil de tela ignifuga y base metálica con aro reposapiés color negro Respaldo con regulación de altura Pistón de gas de largo recorrido Ideal para  mostradores o laboratorios Altura de 59,5 a 72,5cm</t>
  </si>
  <si>
    <t>Taburete con asiento de piel e interior de espuma inyectada color negro Estructura metálica y base de 5 pies El asiento se regula en altura mediante husillo giratorio Viene montado Altura de 63 a 75cm</t>
  </si>
  <si>
    <t>Taquillas de vestuario metálica  color gris de 1 cuerpo y 1 puerta 300x500x1800mm Color gris Puertas con etiquetero y sistema de ventilación Incluye 1 balda superior para objetos y soporte para colgar perchas Se entregan con cerradura estándar con llave</t>
  </si>
  <si>
    <t>Taquillas de vestuario metálica color gris  de 2 cuerpos  620x500x1800 mm Cada cuerpo incluye 1 puerta,  1 cerradura y 1 balda superior para objetos y soporte para colgar perchas  Puertas con etiquetero y sistema de ventilación
Se entregan con cerradura estándar con llave</t>
  </si>
  <si>
    <t>Taquillas de vestuario metálica  color gris de 1 cuerpo y 1 puerta 400x500x1800mm Puertas con etiquetero y sistema de ventilación Incluye 1 balda superior para objetos y soporte para colgar perchas Se entregan con cerradura estándar con llave</t>
  </si>
  <si>
    <t>Taquillas de vestuario metálica color gris  de 2 cuerpos 810x500x1800 mm Cada cuerpo incluye 1 puerta,  1 cerradura y 1 balda superior para objetos y soporte para colgar perchas  Puertas con etiquetero y sistema de ventilación
Se entregan con cerradura estándar con llave</t>
  </si>
  <si>
    <t>Taquillas de vestuario metálica  color gris de 1 cuerpo y  2 puertas 300x500x1800mm Puertas con etiquetero y sistema de ventilación
Incluye 1 balda superior para objetos y soporte para colgar perchas Se entregan con cerradura estándar con llave</t>
  </si>
  <si>
    <t>Taquillas de vestuario metálica color gris  de 2 cuerpos  620x500x1800 mm Cada cuerpo incluye 2 puertas,  2 cerradura y 1 balda superior para objetos y soporte para colgar perchas  Puertas con etiquetero y sistema de ventilación
Se entregan con cerradura estándar con llave</t>
  </si>
  <si>
    <t>Taquillas de vestuario metálica  color gris de 1 cuerpo y  2 puertas 400x500x1800mm Puertas con etiquetero y sistema de ventilación
Incluye 1 balda superior para objetos y soporte para colgar perchas Se entregan con cerradura estándar con llave</t>
  </si>
  <si>
    <t>Taquillas de vestuario metálica color gris  de 2 cuerpos  810x500x1800 mm Cada cuerpo incluye 2 puertas,  2 cerradura y 1 balda superior para objetos y soporte para colgar perchas  Puertas con etiquetero y sistema de ventilación
Se entregan con cerradura estándar con llave</t>
  </si>
  <si>
    <t xml:space="preserve">Taquillas de vestuario metálica  gris de 1 cuerpo y 3 puertas  300x500x1800 mm Puertas con etiquetero y sistema de ventilación Incluyen cerradura estándar con llave </t>
  </si>
  <si>
    <t>Taquillas de vestuario metálica color gris  de 2 cuerpos  620x500x1800 mm Cada cuerpo incluye 3 puertas,  3 cerraduras y 1 balda superior para objetos y soporte para colgar perchas  Puertas con etiquetero y sistema de ventilación
Se entregan con cerradura estándar con llave</t>
  </si>
  <si>
    <t xml:space="preserve">Taquillas de vestuario metálica  gris de 1 cuerpo y 3 puertas  400x500x1800 mm Puertas con etiquetero y sistema de ventilación Incluyen cerradura estándar con llave </t>
  </si>
  <si>
    <t>Taquillas de vestuario metálica color gris  de 2 cuerpos  810x500x1800 mm Cada cuerpo incluye 3 puertas,  3 cerraduras y 1 balda superior para objetos y soporte para colgar perchas  Puertas con etiquetero y sistema de ventilación
Se entregan con cerradura estándar con llave</t>
  </si>
  <si>
    <t>Patas metálicas para taquillas de 250 mm, con niveladores para taquillas metálicas Fijacion atornillada Incluye 4 piés</t>
  </si>
  <si>
    <t>Banco de madera Estructura de acero y listones de pino barnizado 2000 mm</t>
  </si>
  <si>
    <t>Banco de madera Estructura de acero y listones de pino barnizado 1000 mm</t>
  </si>
  <si>
    <t xml:space="preserve"> Banco de madera Estructura de acero y listones de pino barnizado 1500 mm</t>
  </si>
  <si>
    <t>Banco de madera con zapatero y perchero superior Estructura de acero y listones de pino barnizado 2000 mm</t>
  </si>
  <si>
    <t>Banco de madera doble con zapatero y perchero superior Estructura de acero y listones de pino barnizado 1500 mm</t>
  </si>
  <si>
    <t>Banco de madera doble con zapatero y perchero superior Estructura de acero y listones de pino barnizado 1000 mm</t>
  </si>
  <si>
    <t>Banco de madera con zapatero y perchero superior Estructura de acero y listones de pino barnizado 1500 mm</t>
  </si>
  <si>
    <t>Banco de madera doble con zapatero y perchero superior Estructura de acero y listones de pino barnizado 2000 mm</t>
  </si>
  <si>
    <t>Banco de madera con zapatero Estructura de acero y listones de pino barnizado Repisa inferior para banco de madera formada por 2 listones-1000 mm</t>
  </si>
  <si>
    <t>Banco de madera con zapatero Estructura de acero y listones de pino barnizadoRepisa inferior para banco de madera formada por 2 listones-1500 mm</t>
  </si>
  <si>
    <t>Banco de madera con zapatero Estructura de acero y listones de pino barnizado Repisa inferior para banco de madera formada por 2 listones-2000 mm</t>
  </si>
  <si>
    <t xml:space="preserve"> Perchero con paraguero Gran capacidad gracias a sus 20 ganchos: 12 para chaquetas, 4 ganchos adicionales en la columna para ropa ligera o accesorior y 4 más el paraguero para paraguas de bolsillo400x400x1775mm</t>
  </si>
  <si>
    <t>Perchero tipo góndola de gran capacidad ( hasta 35 prendas) Fabricado en acero1270x505x1570mm Brazos laterales extensibles para aumentar la capacidad Incluye ruedas para su desplazamiento</t>
  </si>
  <si>
    <t>Vitrina exterior puerta apertura vertical abatible de metacrilato Fondo corcho 6xA4 750x700cm</t>
  </si>
  <si>
    <t>300 mm</t>
  </si>
  <si>
    <t>400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</si>
</sst>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b/>
      <sz val="16"/>
      <color indexed="9"/>
      <name val="Arial"/>
      <family val="2"/>
    </font>
    <font>
      <b/>
      <sz val="12"/>
      <name val="Arial"/>
      <family val="2"/>
    </font>
    <font>
      <b/>
      <sz val="14"/>
      <color indexed="9"/>
      <name val="Arial"/>
      <family val="2"/>
    </font>
    <font>
      <sz val="10"/>
      <color indexed="12"/>
      <name val="Arial"/>
      <family val="2"/>
    </font>
    <font>
      <b/>
      <sz val="9"/>
      <name val="Arial"/>
      <family val="2"/>
    </font>
    <font>
      <sz val="8"/>
      <name val="Arial"/>
      <family val="2"/>
    </font>
    <font>
      <b/>
      <sz val="9"/>
      <color indexed="12"/>
      <name val="Arial"/>
      <family val="2"/>
    </font>
    <font>
      <b/>
      <sz val="8"/>
      <name val="Arial"/>
      <family val="2"/>
    </font>
    <font>
      <b/>
      <sz val="10"/>
      <name val="Arial"/>
      <family val="2"/>
    </font>
    <font>
      <sz val="10"/>
      <color indexed="8"/>
      <name val="Arial"/>
      <family val="2"/>
    </font>
    <font>
      <b/>
      <u/>
      <sz val="8"/>
      <name val="Arial"/>
      <family val="2"/>
    </font>
    <font>
      <u/>
      <sz val="10"/>
      <color indexed="12"/>
      <name val="Arial"/>
      <family val="2"/>
    </font>
    <font>
      <sz val="8"/>
      <name val="Arial"/>
      <family val="2"/>
    </font>
    <font>
      <sz val="12"/>
      <name val="Arial"/>
      <family val="2"/>
    </font>
    <font>
      <b/>
      <sz val="12"/>
      <color indexed="10"/>
      <name val="Arial"/>
      <family val="2"/>
    </font>
    <font>
      <b/>
      <sz val="9"/>
      <color rgb="FFFFFFFF"/>
      <name val="Arial"/>
      <family val="2"/>
    </font>
    <font>
      <sz val="11"/>
      <color rgb="FF000000"/>
      <name val="Calibri"/>
      <family val="2"/>
    </font>
    <font>
      <b/>
      <sz val="9"/>
      <color rgb="FFFF0000"/>
      <name val="Arial"/>
      <family val="2"/>
    </font>
    <font>
      <u/>
      <sz val="10"/>
      <color theme="10"/>
      <name val="Arial"/>
      <family val="2"/>
    </font>
    <font>
      <b/>
      <sz val="12"/>
      <color rgb="FFFF0000"/>
      <name val="Arial"/>
      <family val="2"/>
    </font>
    <font>
      <b/>
      <sz val="11"/>
      <name val="Arial"/>
      <family val="2"/>
    </font>
    <font>
      <b/>
      <sz val="9"/>
      <color indexed="81"/>
      <name val="Tahoma"/>
      <family val="2"/>
    </font>
    <font>
      <sz val="11"/>
      <name val="Calibri"/>
      <family val="2"/>
      <scheme val="minor"/>
    </font>
    <font>
      <b/>
      <sz val="11"/>
      <color indexed="8"/>
      <name val="Calibri"/>
      <family val="2"/>
    </font>
    <font>
      <sz val="9"/>
      <color theme="1"/>
      <name val="Arial"/>
      <family val="2"/>
    </font>
  </fonts>
  <fills count="11">
    <fill>
      <patternFill patternType="none"/>
    </fill>
    <fill>
      <patternFill patternType="gray125"/>
    </fill>
    <fill>
      <patternFill patternType="solid">
        <fgColor indexed="65"/>
        <bgColor indexed="64"/>
      </patternFill>
    </fill>
    <fill>
      <patternFill patternType="solid">
        <fgColor indexed="18"/>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indexed="65"/>
        <bgColor rgb="FF000000"/>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59999389629810485"/>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theme="0"/>
      </left>
      <right/>
      <top style="thin">
        <color theme="0"/>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theme="4" tint="0.39997558519241921"/>
      </right>
      <top style="medium">
        <color indexed="64"/>
      </top>
      <bottom style="medium">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11" fillId="0" borderId="0"/>
    <xf numFmtId="0" fontId="20" fillId="0" borderId="0" applyNumberFormat="0" applyFill="0" applyBorder="0" applyAlignment="0" applyProtection="0"/>
  </cellStyleXfs>
  <cellXfs count="125">
    <xf numFmtId="0" fontId="0" fillId="0" borderId="0" xfId="0"/>
    <xf numFmtId="0" fontId="0" fillId="2" borderId="0" xfId="0" applyFill="1" applyAlignment="1" applyProtection="1">
      <alignment vertical="center"/>
      <protection locked="0"/>
    </xf>
    <xf numFmtId="0" fontId="3" fillId="2" borderId="0" xfId="0" applyFont="1" applyFill="1" applyAlignment="1" applyProtection="1">
      <alignment vertical="center"/>
      <protection locked="0"/>
    </xf>
    <xf numFmtId="0" fontId="4" fillId="3" borderId="1" xfId="0" applyFont="1" applyFill="1" applyBorder="1" applyAlignment="1" applyProtection="1">
      <alignment vertical="center"/>
      <protection locked="0"/>
    </xf>
    <xf numFmtId="0" fontId="0" fillId="2" borderId="0" xfId="0" applyFill="1" applyAlignment="1" applyProtection="1">
      <alignment horizontal="left" vertical="center"/>
      <protection locked="0"/>
    </xf>
    <xf numFmtId="0" fontId="4" fillId="3" borderId="2" xfId="0" applyFont="1" applyFill="1" applyBorder="1" applyAlignment="1" applyProtection="1">
      <alignment vertical="center"/>
      <protection locked="0"/>
    </xf>
    <xf numFmtId="0" fontId="5" fillId="2" borderId="0" xfId="0" applyFont="1" applyFill="1" applyAlignment="1" applyProtection="1">
      <alignment horizontal="center" vertical="center" wrapText="1"/>
      <protection locked="0"/>
    </xf>
    <xf numFmtId="0" fontId="4" fillId="3" borderId="3" xfId="0" applyFont="1" applyFill="1" applyBorder="1" applyAlignment="1" applyProtection="1">
      <alignment vertical="center"/>
      <protection locked="0"/>
    </xf>
    <xf numFmtId="0" fontId="4" fillId="3" borderId="4" xfId="0" applyFont="1" applyFill="1" applyBorder="1" applyAlignment="1" applyProtection="1">
      <alignment vertical="center"/>
      <protection locked="0"/>
    </xf>
    <xf numFmtId="0" fontId="8"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vertical="center"/>
      <protection locked="0"/>
    </xf>
    <xf numFmtId="0" fontId="9" fillId="2" borderId="10" xfId="0" applyFont="1" applyFill="1" applyBorder="1" applyAlignment="1" applyProtection="1">
      <alignment vertical="center"/>
      <protection locked="0"/>
    </xf>
    <xf numFmtId="0" fontId="3" fillId="2" borderId="10" xfId="0" applyFont="1" applyFill="1" applyBorder="1" applyAlignment="1" applyProtection="1">
      <alignment vertical="center"/>
      <protection locked="0"/>
    </xf>
    <xf numFmtId="0" fontId="0" fillId="2" borderId="11" xfId="0" applyFill="1" applyBorder="1" applyAlignment="1" applyProtection="1">
      <alignment vertical="center"/>
      <protection locked="0"/>
    </xf>
    <xf numFmtId="0" fontId="10" fillId="2" borderId="0" xfId="0" applyFont="1" applyFill="1" applyAlignment="1" applyProtection="1">
      <alignment vertical="center"/>
      <protection locked="0"/>
    </xf>
    <xf numFmtId="0" fontId="8" fillId="2" borderId="1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14" fontId="0" fillId="2" borderId="3" xfId="0" applyNumberFormat="1" applyFill="1" applyBorder="1" applyAlignment="1" applyProtection="1">
      <alignment horizontal="center" vertical="center"/>
      <protection locked="0"/>
    </xf>
    <xf numFmtId="0" fontId="4" fillId="0" borderId="0" xfId="0" applyFont="1" applyAlignment="1" applyProtection="1">
      <alignment vertical="center"/>
      <protection locked="0"/>
    </xf>
    <xf numFmtId="14" fontId="0" fillId="2" borderId="0" xfId="0" applyNumberFormat="1" applyFill="1" applyAlignment="1" applyProtection="1">
      <alignment horizontal="center" vertical="center"/>
      <protection locked="0"/>
    </xf>
    <xf numFmtId="0" fontId="9"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0" fillId="2" borderId="0" xfId="0" applyFont="1" applyFill="1" applyAlignment="1" applyProtection="1">
      <alignment horizontal="right" vertical="center"/>
      <protection locked="0"/>
    </xf>
    <xf numFmtId="0" fontId="8" fillId="2" borderId="13" xfId="0" applyFont="1" applyFill="1" applyBorder="1" applyAlignment="1" applyProtection="1">
      <alignment horizontal="center" vertical="center"/>
      <protection locked="0"/>
    </xf>
    <xf numFmtId="14" fontId="0" fillId="0" borderId="0" xfId="0" applyNumberFormat="1"/>
    <xf numFmtId="4" fontId="0" fillId="0" borderId="0" xfId="0" applyNumberFormat="1"/>
    <xf numFmtId="0" fontId="0" fillId="5" borderId="15" xfId="0" applyFill="1" applyBorder="1"/>
    <xf numFmtId="0" fontId="8" fillId="2" borderId="21"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0" fontId="0" fillId="0" borderId="0" xfId="0" applyAlignment="1">
      <alignment horizontal="center"/>
    </xf>
    <xf numFmtId="4" fontId="0" fillId="0" borderId="0" xfId="0" applyNumberFormat="1" applyAlignment="1">
      <alignment horizontal="right"/>
    </xf>
    <xf numFmtId="0" fontId="1" fillId="4" borderId="14" xfId="0" applyFont="1" applyFill="1" applyBorder="1" applyAlignment="1" applyProtection="1">
      <alignment horizontal="center" vertical="center"/>
      <protection locked="0"/>
    </xf>
    <xf numFmtId="0" fontId="1" fillId="2" borderId="0" xfId="0" applyFont="1" applyFill="1" applyAlignment="1" applyProtection="1">
      <alignment horizontal="center" vertical="center" wrapText="1"/>
      <protection locked="0"/>
    </xf>
    <xf numFmtId="0" fontId="1" fillId="2" borderId="6"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xf numFmtId="0" fontId="15" fillId="2" borderId="2"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 fillId="5" borderId="15" xfId="0" applyFont="1" applyFill="1" applyBorder="1"/>
    <xf numFmtId="0" fontId="0" fillId="2" borderId="0" xfId="0" quotePrefix="1" applyFill="1" applyAlignment="1" applyProtection="1">
      <alignment vertical="center"/>
      <protection locked="0"/>
    </xf>
    <xf numFmtId="0" fontId="22" fillId="2" borderId="0" xfId="0" applyFont="1" applyFill="1" applyAlignment="1" applyProtection="1">
      <alignment vertical="center"/>
      <protection locked="0"/>
    </xf>
    <xf numFmtId="0" fontId="8" fillId="2" borderId="4" xfId="0" applyFont="1" applyFill="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7" borderId="9"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1" fillId="7" borderId="0" xfId="0" applyFont="1" applyFill="1" applyAlignment="1" applyProtection="1">
      <alignment wrapText="1"/>
      <protection locked="0"/>
    </xf>
    <xf numFmtId="0" fontId="3" fillId="7" borderId="5" xfId="0" applyFont="1" applyFill="1" applyBorder="1" applyProtection="1">
      <protection locked="0"/>
    </xf>
    <xf numFmtId="0" fontId="3" fillId="7" borderId="6" xfId="0" applyFont="1" applyFill="1" applyBorder="1" applyProtection="1">
      <protection locked="0"/>
    </xf>
    <xf numFmtId="0" fontId="1" fillId="7" borderId="6" xfId="0" applyFont="1" applyFill="1" applyBorder="1" applyAlignment="1" applyProtection="1">
      <alignment wrapText="1"/>
      <protection locked="0"/>
    </xf>
    <xf numFmtId="0" fontId="0" fillId="0" borderId="0" xfId="0" applyProtection="1">
      <protection locked="0"/>
    </xf>
    <xf numFmtId="0" fontId="13" fillId="0" borderId="0" xfId="1" applyAlignment="1" applyProtection="1">
      <alignment vertical="center"/>
      <protection locked="0"/>
    </xf>
    <xf numFmtId="0" fontId="3" fillId="7" borderId="0" xfId="0" applyFont="1" applyFill="1" applyProtection="1">
      <protection locked="0"/>
    </xf>
    <xf numFmtId="4" fontId="5" fillId="2" borderId="3" xfId="0" applyNumberFormat="1"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8" fillId="0" borderId="22" xfId="0" applyFont="1" applyBorder="1" applyAlignment="1" applyProtection="1">
      <alignment horizontal="right" vertical="top"/>
      <protection locked="0"/>
    </xf>
    <xf numFmtId="0" fontId="17" fillId="0" borderId="0" xfId="0" applyFont="1" applyAlignment="1">
      <alignment horizontal="center"/>
    </xf>
    <xf numFmtId="0" fontId="0" fillId="0" borderId="14" xfId="0" applyBorder="1" applyAlignment="1">
      <alignment horizontal="left" vertical="top" wrapText="1"/>
    </xf>
    <xf numFmtId="0" fontId="3" fillId="2" borderId="0" xfId="0" applyFont="1" applyFill="1" applyAlignment="1" applyProtection="1">
      <alignment horizontal="left" vertical="center"/>
      <protection locked="0"/>
    </xf>
    <xf numFmtId="0" fontId="24" fillId="8" borderId="14" xfId="0" applyFont="1" applyFill="1" applyBorder="1" applyAlignment="1" applyProtection="1">
      <alignment horizontal="left" vertical="center"/>
      <protection locked="0"/>
    </xf>
    <xf numFmtId="0" fontId="1" fillId="8" borderId="23" xfId="0" applyFont="1" applyFill="1" applyBorder="1" applyAlignment="1" applyProtection="1">
      <alignment horizontal="center" vertical="center" wrapText="1"/>
      <protection locked="0"/>
    </xf>
    <xf numFmtId="0" fontId="0" fillId="0" borderId="14" xfId="0" applyBorder="1" applyAlignment="1">
      <alignment vertical="top" wrapText="1"/>
    </xf>
    <xf numFmtId="49" fontId="24" fillId="0" borderId="14" xfId="0" applyNumberFormat="1" applyFont="1" applyBorder="1" applyAlignment="1">
      <alignment horizontal="center" vertical="top"/>
    </xf>
    <xf numFmtId="0" fontId="25" fillId="0" borderId="14" xfId="0" applyFont="1" applyBorder="1" applyAlignment="1">
      <alignment vertical="top" wrapText="1"/>
    </xf>
    <xf numFmtId="0" fontId="0" fillId="0" borderId="14" xfId="0" applyBorder="1" applyAlignment="1">
      <alignment horizontal="center" vertical="center"/>
    </xf>
    <xf numFmtId="2" fontId="0" fillId="0" borderId="14" xfId="0" applyNumberFormat="1" applyBorder="1" applyAlignment="1">
      <alignment horizontal="right" vertical="top"/>
    </xf>
    <xf numFmtId="0" fontId="0" fillId="0" borderId="0" xfId="0" applyAlignment="1" applyProtection="1">
      <alignment vertical="center"/>
      <protection locked="0"/>
    </xf>
    <xf numFmtId="0" fontId="0" fillId="8" borderId="6" xfId="0" applyFill="1" applyBorder="1" applyAlignment="1" applyProtection="1">
      <alignment horizontal="center" vertical="center" wrapText="1"/>
      <protection locked="0"/>
    </xf>
    <xf numFmtId="0" fontId="3" fillId="6" borderId="14" xfId="0" applyFont="1" applyFill="1" applyBorder="1" applyAlignment="1" applyProtection="1">
      <alignment vertical="center"/>
      <protection locked="0"/>
    </xf>
    <xf numFmtId="4" fontId="11" fillId="8" borderId="24" xfId="0" applyNumberFormat="1" applyFont="1" applyFill="1" applyBorder="1" applyAlignment="1">
      <alignment vertical="center" wrapText="1"/>
    </xf>
    <xf numFmtId="0" fontId="1" fillId="0" borderId="16" xfId="2" applyFont="1" applyBorder="1" applyAlignment="1">
      <alignment horizontal="left" vertical="center" wrapText="1"/>
    </xf>
    <xf numFmtId="0" fontId="1" fillId="8" borderId="16" xfId="2" applyFont="1" applyFill="1" applyBorder="1" applyAlignment="1">
      <alignment horizontal="left" vertical="center" wrapText="1"/>
    </xf>
    <xf numFmtId="0" fontId="1" fillId="2" borderId="0" xfId="0" applyFont="1" applyFill="1" applyAlignment="1" applyProtection="1">
      <alignment vertical="center"/>
      <protection locked="0"/>
    </xf>
    <xf numFmtId="0" fontId="24" fillId="10" borderId="14" xfId="0" applyFont="1" applyFill="1" applyBorder="1" applyAlignment="1" applyProtection="1">
      <alignment horizontal="center" vertical="center"/>
      <protection locked="0"/>
    </xf>
    <xf numFmtId="0" fontId="0" fillId="2" borderId="0" xfId="0" applyFill="1" applyAlignment="1">
      <alignment vertical="center"/>
    </xf>
    <xf numFmtId="4" fontId="11" fillId="0" borderId="16" xfId="2" applyNumberFormat="1" applyBorder="1" applyAlignment="1">
      <alignment horizontal="center" vertical="center" wrapText="1"/>
    </xf>
    <xf numFmtId="4" fontId="11" fillId="0" borderId="24" xfId="0" applyNumberFormat="1" applyFont="1" applyBorder="1" applyAlignment="1">
      <alignment vertical="center" wrapText="1"/>
    </xf>
    <xf numFmtId="0" fontId="1" fillId="9" borderId="25" xfId="2" applyFont="1" applyFill="1" applyBorder="1" applyAlignment="1">
      <alignment horizontal="left" vertical="center" wrapText="1"/>
    </xf>
    <xf numFmtId="4" fontId="11" fillId="8" borderId="16" xfId="2" applyNumberFormat="1" applyFill="1" applyBorder="1" applyAlignment="1">
      <alignment horizontal="center" vertical="center" wrapText="1"/>
    </xf>
    <xf numFmtId="0" fontId="0" fillId="0" borderId="0" xfId="0" applyAlignment="1">
      <alignment vertical="center"/>
    </xf>
    <xf numFmtId="0" fontId="1" fillId="0" borderId="25" xfId="2" applyFont="1" applyBorder="1" applyAlignment="1">
      <alignment horizontal="left" vertical="center" wrapText="1"/>
    </xf>
    <xf numFmtId="49" fontId="1" fillId="0" borderId="14" xfId="0" applyNumberFormat="1" applyFont="1" applyBorder="1" applyAlignment="1">
      <alignment horizontal="center" vertical="top"/>
    </xf>
    <xf numFmtId="0" fontId="25" fillId="0" borderId="14" xfId="0" applyFont="1" applyBorder="1" applyAlignment="1">
      <alignment horizontal="left" vertical="top" wrapText="1"/>
    </xf>
    <xf numFmtId="0" fontId="0" fillId="0" borderId="14" xfId="0" applyBorder="1" applyAlignment="1">
      <alignment vertical="top"/>
    </xf>
    <xf numFmtId="2" fontId="0" fillId="0" borderId="14" xfId="0" applyNumberFormat="1" applyBorder="1" applyAlignment="1">
      <alignment vertical="top"/>
    </xf>
    <xf numFmtId="4" fontId="26" fillId="0" borderId="14" xfId="0" applyNumberFormat="1" applyFont="1" applyBorder="1" applyAlignment="1">
      <alignment horizontal="center"/>
    </xf>
    <xf numFmtId="0" fontId="1" fillId="0" borderId="14" xfId="0" applyFont="1" applyBorder="1" applyAlignment="1">
      <alignment vertical="top" wrapText="1"/>
    </xf>
    <xf numFmtId="0" fontId="0" fillId="0" borderId="14" xfId="0" applyBorder="1" applyAlignment="1">
      <alignment horizontal="center" vertical="center" wrapText="1"/>
    </xf>
    <xf numFmtId="2" fontId="1" fillId="0" borderId="14" xfId="0" applyNumberFormat="1" applyFont="1" applyBorder="1" applyAlignment="1">
      <alignment horizontal="right" vertical="top"/>
    </xf>
    <xf numFmtId="0" fontId="1" fillId="0" borderId="14" xfId="0" applyFont="1" applyBorder="1" applyAlignment="1">
      <alignment horizontal="center" vertical="center"/>
    </xf>
    <xf numFmtId="0" fontId="15" fillId="7" borderId="19" xfId="0" applyFont="1" applyFill="1" applyBorder="1" applyProtection="1">
      <protection locked="0"/>
    </xf>
    <xf numFmtId="0" fontId="15" fillId="7" borderId="2" xfId="0" applyFont="1" applyFill="1" applyBorder="1" applyProtection="1">
      <protection locked="0"/>
    </xf>
    <xf numFmtId="0" fontId="3" fillId="2" borderId="18"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1" fillId="7" borderId="9" xfId="0" applyFont="1" applyFill="1" applyBorder="1" applyAlignment="1" applyProtection="1">
      <alignment horizontal="center" wrapText="1"/>
      <protection locked="0"/>
    </xf>
    <xf numFmtId="0" fontId="1" fillId="7" borderId="10" xfId="0" applyFont="1" applyFill="1" applyBorder="1" applyAlignment="1" applyProtection="1">
      <alignment horizontal="center" wrapText="1"/>
      <protection locked="0"/>
    </xf>
    <xf numFmtId="0" fontId="1" fillId="7" borderId="17" xfId="0" applyFont="1" applyFill="1" applyBorder="1" applyAlignment="1" applyProtection="1">
      <alignment horizontal="center" wrapText="1"/>
      <protection locked="0"/>
    </xf>
    <xf numFmtId="0" fontId="1" fillId="7" borderId="9" xfId="0" applyFont="1" applyFill="1" applyBorder="1" applyAlignment="1" applyProtection="1">
      <alignment horizontal="center" vertical="center"/>
      <protection locked="0"/>
    </xf>
    <xf numFmtId="0" fontId="1" fillId="7" borderId="10" xfId="0"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protection locked="0"/>
    </xf>
    <xf numFmtId="0" fontId="1" fillId="7" borderId="9" xfId="0" applyFont="1" applyFill="1" applyBorder="1" applyAlignment="1" applyProtection="1">
      <alignment horizontal="center"/>
      <protection locked="0"/>
    </xf>
    <xf numFmtId="0" fontId="1" fillId="7" borderId="10" xfId="0" applyFont="1" applyFill="1" applyBorder="1" applyAlignment="1" applyProtection="1">
      <alignment horizontal="center"/>
      <protection locked="0"/>
    </xf>
    <xf numFmtId="0" fontId="1" fillId="7" borderId="17" xfId="0" applyFont="1" applyFill="1" applyBorder="1" applyAlignment="1" applyProtection="1">
      <alignment horizontal="center"/>
      <protection locked="0"/>
    </xf>
    <xf numFmtId="0" fontId="20" fillId="7" borderId="9" xfId="3" applyFill="1" applyBorder="1" applyAlignment="1" applyProtection="1">
      <alignment horizontal="center" vertical="center"/>
      <protection locked="0"/>
    </xf>
    <xf numFmtId="0" fontId="20" fillId="7" borderId="10" xfId="3" applyFill="1" applyBorder="1" applyAlignment="1" applyProtection="1">
      <alignment horizontal="center" vertical="center"/>
      <protection locked="0"/>
    </xf>
    <xf numFmtId="0" fontId="20" fillId="7" borderId="17" xfId="3" applyFill="1" applyBorder="1" applyAlignment="1" applyProtection="1">
      <alignment horizontal="center" vertical="center"/>
      <protection locked="0"/>
    </xf>
    <xf numFmtId="0" fontId="20" fillId="7" borderId="9" xfId="3" applyFill="1" applyBorder="1" applyAlignment="1" applyProtection="1">
      <alignment horizontal="center" vertical="center" wrapText="1"/>
      <protection locked="0"/>
    </xf>
    <xf numFmtId="0" fontId="20" fillId="7" borderId="10" xfId="3" applyFill="1" applyBorder="1" applyAlignment="1" applyProtection="1">
      <alignment horizontal="center" vertical="center" wrapText="1"/>
      <protection locked="0"/>
    </xf>
    <xf numFmtId="0" fontId="20" fillId="7" borderId="17" xfId="3" applyFill="1" applyBorder="1" applyAlignment="1" applyProtection="1">
      <alignment horizontal="center" vertical="center" wrapText="1"/>
      <protection locked="0"/>
    </xf>
    <xf numFmtId="0" fontId="1" fillId="7" borderId="19" xfId="0" applyFont="1" applyFill="1" applyBorder="1" applyAlignment="1" applyProtection="1">
      <alignment horizontal="center" wrapText="1"/>
      <protection locked="0"/>
    </xf>
    <xf numFmtId="0" fontId="1" fillId="7" borderId="2" xfId="0" applyFont="1" applyFill="1" applyBorder="1" applyAlignment="1" applyProtection="1">
      <alignment horizontal="center" wrapText="1"/>
      <protection locked="0"/>
    </xf>
    <xf numFmtId="0" fontId="1" fillId="7" borderId="20" xfId="0" applyFont="1" applyFill="1" applyBorder="1" applyAlignment="1" applyProtection="1">
      <alignment horizontal="center" wrapText="1"/>
      <protection locked="0"/>
    </xf>
    <xf numFmtId="0" fontId="2" fillId="3" borderId="0" xfId="0" applyFont="1" applyFill="1" applyAlignment="1" applyProtection="1">
      <alignment horizontal="center" vertical="center"/>
      <protection locked="0"/>
    </xf>
    <xf numFmtId="0" fontId="5" fillId="2" borderId="19"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10" fillId="7" borderId="9" xfId="0" applyFont="1" applyFill="1" applyBorder="1" applyAlignment="1" applyProtection="1">
      <alignment horizontal="center" vertical="center"/>
      <protection locked="0"/>
    </xf>
    <xf numFmtId="0" fontId="10" fillId="7" borderId="10" xfId="0" applyFont="1" applyFill="1" applyBorder="1" applyAlignment="1" applyProtection="1">
      <alignment horizontal="center" vertical="center"/>
      <protection locked="0"/>
    </xf>
    <xf numFmtId="0" fontId="10" fillId="7" borderId="17" xfId="0" applyFont="1" applyFill="1" applyBorder="1" applyAlignment="1" applyProtection="1">
      <alignment horizontal="center" vertical="center"/>
      <protection locked="0"/>
    </xf>
    <xf numFmtId="0" fontId="10" fillId="7" borderId="9" xfId="0" applyFont="1" applyFill="1" applyBorder="1" applyAlignment="1" applyProtection="1">
      <alignment horizontal="center" wrapText="1"/>
      <protection locked="0"/>
    </xf>
    <xf numFmtId="0" fontId="10" fillId="7" borderId="10" xfId="0" applyFont="1" applyFill="1" applyBorder="1" applyAlignment="1" applyProtection="1">
      <alignment horizontal="center" wrapText="1"/>
      <protection locked="0"/>
    </xf>
    <xf numFmtId="0" fontId="10" fillId="7" borderId="17" xfId="0" applyFont="1" applyFill="1" applyBorder="1" applyAlignment="1" applyProtection="1">
      <alignment horizontal="center" wrapText="1"/>
      <protection locked="0"/>
    </xf>
  </cellXfs>
  <cellStyles count="4">
    <cellStyle name="Hipervínculo" xfId="1" builtinId="8"/>
    <cellStyle name="Hyperlink" xfId="3" xr:uid="{00000000-000B-0000-0000-000008000000}"/>
    <cellStyle name="Normal" xfId="0" builtinId="0"/>
    <cellStyle name="Normal_Sheet1" xfId="2" xr:uid="{00000000-0005-0000-0000-000003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vertical="bottom" textRotation="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family val="2"/>
        <scheme val="none"/>
      </font>
      <numFmt numFmtId="2" formatCode="0.00"/>
      <fill>
        <patternFill patternType="none">
          <fgColor indexed="64"/>
          <bgColor auto="1"/>
        </patternFill>
      </fill>
      <alignment horizontal="right" vertical="top"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9"/>
        <color theme="1"/>
        <name val="Arial"/>
        <scheme val="none"/>
      </font>
      <numFmt numFmtId="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0" formatCode="Genera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1" indent="0" justifyLastLine="0" shrinkToFit="0" readingOrder="0"/>
      <border outline="0">
        <right style="thin">
          <color indexed="64"/>
        </right>
      </border>
    </dxf>
    <dxf>
      <border outline="0">
        <top style="thin">
          <color indexed="64"/>
        </top>
        <bottom style="thin">
          <color rgb="FF9BC2E6"/>
        </bottom>
      </border>
    </dxf>
    <dxf>
      <alignment vertical="bottom" textRotation="0" indent="0" justifyLastLine="0" shrinkToFit="0" readingOrder="0"/>
    </dxf>
    <dxf>
      <fill>
        <patternFill patternType="none">
          <fgColor indexed="64"/>
          <bgColor auto="1"/>
        </patternFill>
      </fill>
      <alignment horizontal="center" vertical="bottom" textRotation="0" wrapText="0" indent="0" justifyLastLine="0" shrinkToFit="0" readingOrder="0"/>
    </dxf>
    <dxf>
      <numFmt numFmtId="0" formatCode="General"/>
    </dxf>
    <dxf>
      <numFmt numFmtId="4" formatCode="#,##0.00"/>
      <alignment horizontal="right" vertical="bottom" textRotation="0" wrapText="0" indent="0" justifyLastLine="0" shrinkToFit="0" readingOrder="0"/>
    </dxf>
    <dxf>
      <numFmt numFmtId="4" formatCode="#,##0.00"/>
    </dxf>
    <dxf>
      <numFmt numFmtId="4" formatCode="#,##0.00"/>
    </dxf>
    <dxf>
      <numFmt numFmtId="0" formatCode="General"/>
    </dxf>
    <dxf>
      <numFmt numFmtId="19" formatCode="dd/mm/yyyy"/>
    </dxf>
    <dxf>
      <numFmt numFmtId="0" formatCode="General"/>
    </dxf>
    <dxf>
      <numFmt numFmtId="19" formatCode="dd/mm/yyyy"/>
    </dxf>
    <dxf>
      <numFmt numFmtId="0" formatCode="General"/>
    </dxf>
    <dxf>
      <numFmt numFmtId="0" formatCode="General"/>
    </dxf>
    <dxf>
      <border outline="0">
        <top style="thin">
          <color indexed="64"/>
        </top>
      </border>
    </dxf>
    <dxf>
      <border outline="0">
        <bottom style="thin">
          <color indexed="64"/>
        </bottom>
      </border>
    </dxf>
    <dxf>
      <fill>
        <patternFill patternType="solid">
          <fgColor indexed="64"/>
          <bgColor theme="0" tint="-0.249977111117893"/>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0"/>
        <color indexed="8"/>
        <name val="Arial"/>
        <family val="2"/>
        <scheme val="none"/>
      </font>
      <numFmt numFmtId="4"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medium">
          <color indexed="64"/>
        </top>
        <bottom style="medium">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style="medium">
          <color indexed="64"/>
        </top>
        <bottom style="medium">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top style="medium">
          <color indexed="64"/>
        </top>
        <bottom style="medium">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medium">
          <color indexed="64"/>
        </top>
        <bottom style="medium">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indexed="64"/>
        </right>
        <top style="medium">
          <color indexed="64"/>
        </top>
        <bottom style="thin">
          <color indexed="64"/>
        </bottom>
      </border>
      <protection locked="0" hidden="0"/>
    </dxf>
    <dxf>
      <border outline="0">
        <left style="medium">
          <color indexed="64"/>
        </left>
        <right style="medium">
          <color indexed="64"/>
        </right>
      </border>
    </dxf>
    <dxf>
      <fill>
        <patternFill patternType="none">
          <fgColor indexed="64"/>
          <bgColor auto="1"/>
        </patternFill>
      </fill>
      <protection locked="0" hidden="0"/>
    </dxf>
    <dxf>
      <font>
        <b/>
        <i val="0"/>
        <strike val="0"/>
        <condense val="0"/>
        <extend val="0"/>
        <outline val="0"/>
        <shadow val="0"/>
        <u val="none"/>
        <vertAlign val="baseline"/>
        <sz val="9"/>
        <color indexed="12"/>
        <name val="Arial"/>
        <family val="2"/>
        <scheme val="none"/>
      </font>
      <fill>
        <patternFill patternType="solid">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1760220</xdr:colOff>
      <xdr:row>2</xdr:row>
      <xdr:rowOff>274320</xdr:rowOff>
    </xdr:from>
    <xdr:to>
      <xdr:col>1</xdr:col>
      <xdr:colOff>3604260</xdr:colOff>
      <xdr:row>3</xdr:row>
      <xdr:rowOff>0</xdr:rowOff>
    </xdr:to>
    <xdr:sp macro="" textlink="">
      <xdr:nvSpPr>
        <xdr:cNvPr id="3244" name="Rectangle 1">
          <a:extLst>
            <a:ext uri="{FF2B5EF4-FFF2-40B4-BE49-F238E27FC236}">
              <a16:creationId xmlns:a16="http://schemas.microsoft.com/office/drawing/2014/main" id="{03A5BB97-8961-449E-A244-87A4DF5BA95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5" name="Rectangle 1">
          <a:extLst>
            <a:ext uri="{FF2B5EF4-FFF2-40B4-BE49-F238E27FC236}">
              <a16:creationId xmlns:a16="http://schemas.microsoft.com/office/drawing/2014/main" id="{3591D239-EC5B-4809-8927-C9B4820E408B}"/>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1760220</xdr:colOff>
      <xdr:row>2</xdr:row>
      <xdr:rowOff>274320</xdr:rowOff>
    </xdr:from>
    <xdr:to>
      <xdr:col>1</xdr:col>
      <xdr:colOff>3604260</xdr:colOff>
      <xdr:row>3</xdr:row>
      <xdr:rowOff>0</xdr:rowOff>
    </xdr:to>
    <xdr:sp macro="" textlink="">
      <xdr:nvSpPr>
        <xdr:cNvPr id="3246" name="Rectangle 3">
          <a:extLst>
            <a:ext uri="{FF2B5EF4-FFF2-40B4-BE49-F238E27FC236}">
              <a16:creationId xmlns:a16="http://schemas.microsoft.com/office/drawing/2014/main" id="{05DDAD96-82E1-4798-8A95-B7599C184EC3}"/>
            </a:ext>
          </a:extLst>
        </xdr:cNvPr>
        <xdr:cNvSpPr>
          <a:spLocks noChangeArrowheads="1"/>
        </xdr:cNvSpPr>
      </xdr:nvSpPr>
      <xdr:spPr bwMode="auto">
        <a:xfrm flipV="1">
          <a:off x="1242060" y="693420"/>
          <a:ext cx="0" cy="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0000000}" name="PEDIDO" displayName="PEDIDO" ref="B43:H70" totalsRowShown="0" headerRowDxfId="49" dataDxfId="48" tableBorderDxfId="47">
  <autoFilter ref="B43:H70" xr:uid="{00000000-0009-0000-0100-000036000000}"/>
  <tableColumns count="7">
    <tableColumn id="1" xr3:uid="{00000000-0010-0000-0000-000001000000}" name="ID" dataDxfId="46"/>
    <tableColumn id="2" xr3:uid="{00000000-0010-0000-0000-000002000000}" name="ARTICULO" dataDxfId="45" dataCellStyle="Normal_Sheet1">
      <calculatedColumnFormula>_xlfn.XLOOKUP($B44,precios[ID ARTICULO],precios[ARTICULO],"",0,1)</calculatedColumnFormula>
    </tableColumn>
    <tableColumn id="4" xr3:uid="{00000000-0010-0000-0000-000004000000}" name="UNIDADES" dataDxfId="44"/>
    <tableColumn id="5" xr3:uid="{00000000-0010-0000-0000-000005000000}" name="MEDIDAS" dataDxfId="43"/>
    <tableColumn id="6" xr3:uid="{00000000-0010-0000-0000-000006000000}" name="COLOR" dataDxfId="42" dataCellStyle="Normal_Sheet1">
      <calculatedColumnFormula>_xlfn.XLOOKUP($B44,precios[ID ARTICULO],precios[COLOR],"",0,1)</calculatedColumnFormula>
    </tableColumn>
    <tableColumn id="8" xr3:uid="{00000000-0010-0000-0000-000008000000}" name="PEDIDO" dataDxfId="41" dataCellStyle="Normal_Sheet1">
      <calculatedColumnFormula>IF($E$41="SIN MONTAJE",_xlfn.XLOOKUP(PEDIDO[[#This Row],[ID]],precios[ID ARTICULO],precios[SIN MONTAJE],"",0,1),IF($E$41="CON MONTAJE",_xlfn.XLOOKUP(PEDIDO[[#This Row],[ID]],precios[ID ARTICULO],precios[CON MONTAJE],"",0,1),""))</calculatedColumnFormula>
    </tableColumn>
    <tableColumn id="9" xr3:uid="{00000000-0010-0000-0000-000009000000}" name="IMPORTE" dataDxfId="40">
      <calculatedColumnFormula>IFERROR(+PEDIDO[[#This Row],[PEDIDO]]*PEDIDO[[#This Row],[UNIDADES]],"")</calculatedColumnFormula>
    </tableColumn>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1000000}" name="Tabla48" displayName="Tabla48" ref="A1:AN5" totalsRowShown="0" headerRowDxfId="39" headerRowBorderDxfId="38" tableBorderDxfId="37">
  <autoFilter ref="A1:AN5" xr:uid="{00000000-0009-0000-0100-000030000000}"/>
  <tableColumns count="40">
    <tableColumn id="1" xr3:uid="{00000000-0010-0000-0100-000001000000}" name="SOLICITUD" dataDxfId="36">
      <calculatedColumnFormula>+plantilla!$E$6</calculatedColumnFormula>
    </tableColumn>
    <tableColumn id="2" xr3:uid="{00000000-0010-0000-0100-000002000000}" name="AÑO" dataDxfId="35">
      <calculatedColumnFormula>+plantilla!$D$6</calculatedColumnFormula>
    </tableColumn>
    <tableColumn id="3" xr3:uid="{00000000-0010-0000-0100-000003000000}" name="PROVEEDOR">
      <calculatedColumnFormula>+plantilla!$G$6</calculatedColumnFormula>
    </tableColumn>
    <tableColumn id="4" xr3:uid="{00000000-0010-0000-0100-000004000000}" name="FECHA" dataDxfId="34">
      <calculatedColumnFormula>+plantilla!$H$3</calculatedColumnFormula>
    </tableColumn>
    <tableColumn id="5" xr3:uid="{00000000-0010-0000-0100-000005000000}" name="AREA">
      <calculatedColumnFormula>+plantilla!$D$9</calculatedColumnFormula>
    </tableColumn>
    <tableColumn id="6" xr3:uid="{00000000-0010-0000-0100-000006000000}" name="EMPRESA">
      <calculatedColumnFormula>+plantilla!$D$10</calculatedColumnFormula>
    </tableColumn>
    <tableColumn id="7" xr3:uid="{00000000-0010-0000-0100-000007000000}" name="CIF">
      <calculatedColumnFormula>+plantilla!$D$11</calculatedColumnFormula>
    </tableColumn>
    <tableColumn id="8" xr3:uid="{00000000-0010-0000-0100-000008000000}" name="CEBE">
      <calculatedColumnFormula>+plantilla!$D$12</calculatedColumnFormula>
    </tableColumn>
    <tableColumn id="9" xr3:uid="{00000000-0010-0000-0100-000009000000}" name="PEDIDO">
      <calculatedColumnFormula>+plantilla!$D$13</calculatedColumnFormula>
    </tableColumn>
    <tableColumn id="10" xr3:uid="{00000000-0010-0000-0100-00000A000000}" name="ZONA">
      <calculatedColumnFormula>+plantilla!$D$14</calculatedColumnFormula>
    </tableColumn>
    <tableColumn id="11" xr3:uid="{00000000-0010-0000-0100-00000B000000}" name="DELEGACION">
      <calculatedColumnFormula>+plantilla!$D$15</calculatedColumnFormula>
    </tableColumn>
    <tableColumn id="12" xr3:uid="{00000000-0010-0000-0100-00000C000000}" name="DIRECCION">
      <calculatedColumnFormula>+plantilla!$D$16</calculatedColumnFormula>
    </tableColumn>
    <tableColumn id="13" xr3:uid="{00000000-0010-0000-0100-00000D000000}" name="RESPONSABLE">
      <calculatedColumnFormula>+plantilla!$D$17</calculatedColumnFormula>
    </tableColumn>
    <tableColumn id="14" xr3:uid="{00000000-0010-0000-0100-00000E000000}" name="TELEFONO">
      <calculatedColumnFormula>+plantilla!$D$18</calculatedColumnFormula>
    </tableColumn>
    <tableColumn id="15" xr3:uid="{00000000-0010-0000-0100-00000F000000}" name="EMAIL">
      <calculatedColumnFormula>+plantilla!$D$20</calculatedColumnFormula>
    </tableColumn>
    <tableColumn id="16" xr3:uid="{00000000-0010-0000-0100-000010000000}" name="Responsable facturacion" dataDxfId="33">
      <calculatedColumnFormula>+plantilla!$D$21</calculatedColumnFormula>
    </tableColumn>
    <tableColumn id="17" xr3:uid="{00000000-0010-0000-0100-000011000000}" name="SEDE">
      <calculatedColumnFormula>+plantilla!$D$23</calculatedColumnFormula>
    </tableColumn>
    <tableColumn id="18" xr3:uid="{00000000-0010-0000-0100-000012000000}" name="CLAVE">
      <calculatedColumnFormula>+plantilla!$D$24</calculatedColumnFormula>
    </tableColumn>
    <tableColumn id="19" xr3:uid="{00000000-0010-0000-0100-000013000000}" name="DIRECCION2">
      <calculatedColumnFormula>+plantilla!$D$25</calculatedColumnFormula>
    </tableColumn>
    <tableColumn id="20" xr3:uid="{00000000-0010-0000-0100-000014000000}" name="CODIGO POSTAL">
      <calculatedColumnFormula>+plantilla!$D$26</calculatedColumnFormula>
    </tableColumn>
    <tableColumn id="21" xr3:uid="{00000000-0010-0000-0100-000015000000}" name="POBLACION">
      <calculatedColumnFormula>+plantilla!$D$27</calculatedColumnFormula>
    </tableColumn>
    <tableColumn id="22" xr3:uid="{00000000-0010-0000-0100-000016000000}" name="PROVINCIA">
      <calculatedColumnFormula>+plantilla!$D$28</calculatedColumnFormula>
    </tableColumn>
    <tableColumn id="23" xr3:uid="{00000000-0010-0000-0100-000017000000}" name="CONTACTO2">
      <calculatedColumnFormula>+plantilla!$D$29</calculatedColumnFormula>
    </tableColumn>
    <tableColumn id="24" xr3:uid="{00000000-0010-0000-0100-000018000000}" name="TELEFONO2">
      <calculatedColumnFormula>+plantilla!$D$30</calculatedColumnFormula>
    </tableColumn>
    <tableColumn id="25" xr3:uid="{00000000-0010-0000-0100-000019000000}" name="EMAIL2">
      <calculatedColumnFormula>+plantilla!$D$31</calculatedColumnFormula>
    </tableColumn>
    <tableColumn id="26" xr3:uid="{00000000-0010-0000-0100-00001A000000}" name="AUTORIZADOR">
      <calculatedColumnFormula>+plantilla!$D$34</calculatedColumnFormula>
    </tableColumn>
    <tableColumn id="27" xr3:uid="{00000000-0010-0000-0100-00001B000000}" name="CARGO">
      <calculatedColumnFormula>+plantilla!$D$35</calculatedColumnFormula>
    </tableColumn>
    <tableColumn id="28" xr3:uid="{00000000-0010-0000-0100-00001C000000}" name="FECHA AUTORIZACION" dataDxfId="32"/>
    <tableColumn id="40" xr3:uid="{10BD94D8-D311-4F60-9794-31601621BAA9}" name="ID FCC" dataDxfId="31">
      <calculatedColumnFormula>_xlfn.XLOOKUP(Tabla48[[#This Row],[REF PROV]],precios[ID ARTICULO],precios[FCC],"NO",0,1)</calculatedColumnFormula>
    </tableColumn>
    <tableColumn id="30" xr3:uid="{00000000-0010-0000-0100-00001E000000}" name="NOMBRE">
      <calculatedColumnFormula>+plantilla!C44</calculatedColumnFormula>
    </tableColumn>
    <tableColumn id="31" xr3:uid="{00000000-0010-0000-0100-00001F000000}" name="DETALLE"/>
    <tableColumn id="32" xr3:uid="{00000000-0010-0000-0100-000020000000}" name="UNIDADES">
      <calculatedColumnFormula>+plantilla!D44</calculatedColumnFormula>
    </tableColumn>
    <tableColumn id="33" xr3:uid="{00000000-0010-0000-0100-000021000000}" name="MEDIDAS">
      <calculatedColumnFormula>+plantilla!E44</calculatedColumnFormula>
    </tableColumn>
    <tableColumn id="34" xr3:uid="{00000000-0010-0000-0100-000022000000}" name="COLOR">
      <calculatedColumnFormula>+plantilla!F44</calculatedColumnFormula>
    </tableColumn>
    <tableColumn id="35" xr3:uid="{00000000-0010-0000-0100-000023000000}" name="PRECIO UD" dataDxfId="30">
      <calculatedColumnFormula>+plantilla!G44</calculatedColumnFormula>
    </tableColumn>
    <tableColumn id="36" xr3:uid="{00000000-0010-0000-0100-000024000000}" name="IMPORTE" dataDxfId="29">
      <calculatedColumnFormula>+plantilla!H44</calculatedColumnFormula>
    </tableColumn>
    <tableColumn id="37" xr3:uid="{00000000-0010-0000-0100-000025000000}" name="PRECIO FCC"/>
    <tableColumn id="38" xr3:uid="{00000000-0010-0000-0100-000026000000}" name="IMPORTE FCC">
      <calculatedColumnFormula>+AF2*AK2</calculatedColumnFormula>
    </tableColumn>
    <tableColumn id="39" xr3:uid="{00000000-0010-0000-0100-000027000000}" name="TOTAL COMPRA" dataDxfId="28">
      <calculatedColumnFormula>IFERROR(+AL2+AJ2,"0")</calculatedColumnFormula>
    </tableColumn>
    <tableColumn id="42" xr3:uid="{D26F2340-E716-4B25-88D0-BAEF2A23CFB8}" name="REF PROV" dataDxfId="27">
      <calculatedColumnFormula>plantilla!B44</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3000000}" name="precios" displayName="precios" ref="A1:I178" totalsRowShown="0" headerRowDxfId="26" dataDxfId="25" tableBorderDxfId="24">
  <autoFilter ref="A1:I178" xr:uid="{00000000-0009-0000-0100-000035000000}"/>
  <sortState xmlns:xlrd2="http://schemas.microsoft.com/office/spreadsheetml/2017/richdata2" ref="A2:E33">
    <sortCondition ref="A1:A33"/>
  </sortState>
  <tableColumns count="9">
    <tableColumn id="1" xr3:uid="{00000000-0010-0000-0300-000001000000}" name="ID ARTICULO" dataDxfId="23"/>
    <tableColumn id="4" xr3:uid="{7AFCAD5A-20C1-4D37-A189-1B4C2D9C76AB}" name="ARTICULO" dataDxfId="22"/>
    <tableColumn id="5" xr3:uid="{80D6D6A9-F041-467F-A852-BA1536A2F466}" name="MEDIDAS" dataDxfId="21"/>
    <tableColumn id="6" xr3:uid="{14E550E8-1FF5-4A0E-B2DE-3AA214A3AD8C}" name="COLOR" dataDxfId="20"/>
    <tableColumn id="2" xr3:uid="{00000000-0010-0000-0300-000002000000}" name="SIN MONTAJE" dataDxfId="19"/>
    <tableColumn id="3" xr3:uid="{F69A141A-17D8-4F0D-A2AC-4FD38DEFB412}" name="CON MONTAJE" dataDxfId="18"/>
    <tableColumn id="7" xr3:uid="{EB5E8D0F-0622-41B5-80D3-C701C30334ED}" name="FCC" dataDxfId="17"/>
    <tableColumn id="9" xr3:uid="{A859AB5B-3CE3-432A-B6E3-560A7A85EC25}" name="catalogo" dataDxfId="16"/>
    <tableColumn id="8" xr3:uid="{D51C9D20-397C-4C9E-9EE7-1F9999CE3FAD}" name="CARACTERISTICAS" dataDxfId="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es.fcc.es/" TargetMode="External"/><Relationship Id="rId1" Type="http://schemas.openxmlformats.org/officeDocument/2006/relationships/hyperlink" Target="http://sedes.fcc.es/"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N71"/>
  <sheetViews>
    <sheetView tabSelected="1" workbookViewId="0">
      <selection activeCell="J39" sqref="J39"/>
    </sheetView>
  </sheetViews>
  <sheetFormatPr baseColWidth="10" defaultColWidth="11.42578125" defaultRowHeight="15.75" x14ac:dyDescent="0.2"/>
  <cols>
    <col min="1" max="1" width="1.5703125" style="1" customWidth="1"/>
    <col min="2" max="2" width="13.42578125" style="2" customWidth="1"/>
    <col min="3" max="3" width="40.7109375" style="2" customWidth="1"/>
    <col min="4" max="4" width="15.7109375" style="2" customWidth="1"/>
    <col min="5" max="5" width="27" style="2" customWidth="1"/>
    <col min="6" max="6" width="13.140625" style="2" customWidth="1"/>
    <col min="7" max="7" width="15.5703125" style="2" customWidth="1"/>
    <col min="8" max="8" width="16.42578125" style="1" customWidth="1"/>
    <col min="9" max="9" width="5.140625" style="1" customWidth="1"/>
    <col min="10" max="10" width="90.140625" style="1" customWidth="1"/>
    <col min="11" max="11" width="15.140625" style="1" customWidth="1"/>
    <col min="12" max="12" width="14.7109375" style="1" customWidth="1"/>
    <col min="13" max="16384" width="11.42578125" style="1"/>
  </cols>
  <sheetData>
    <row r="1" spans="2:14" ht="23.25" customHeight="1" x14ac:dyDescent="0.2">
      <c r="B1" s="113" t="s">
        <v>0</v>
      </c>
      <c r="C1" s="113"/>
      <c r="D1" s="113"/>
      <c r="E1" s="113"/>
      <c r="F1" s="113"/>
      <c r="G1" s="113"/>
      <c r="H1" s="113"/>
      <c r="N1" s="1" t="s">
        <v>76</v>
      </c>
    </row>
    <row r="2" spans="2:14" ht="14.25" customHeight="1" thickBot="1" x14ac:dyDescent="0.25">
      <c r="G2" s="1"/>
      <c r="N2" s="1" t="s">
        <v>77</v>
      </c>
    </row>
    <row r="3" spans="2:14" ht="18.75" thickBot="1" x14ac:dyDescent="0.25">
      <c r="B3" s="117" t="s">
        <v>1</v>
      </c>
      <c r="C3" s="118"/>
      <c r="F3" s="22" t="s">
        <v>44</v>
      </c>
      <c r="G3" s="22"/>
      <c r="H3" s="17"/>
    </row>
    <row r="4" spans="2:14" ht="17.25" customHeight="1" x14ac:dyDescent="0.2">
      <c r="C4" s="18"/>
      <c r="F4" s="4"/>
      <c r="H4" s="19"/>
    </row>
    <row r="5" spans="2:14" ht="12.6" customHeight="1" x14ac:dyDescent="0.2">
      <c r="D5" s="28" t="s">
        <v>2</v>
      </c>
      <c r="E5" s="28" t="s">
        <v>3</v>
      </c>
      <c r="G5" s="28" t="s">
        <v>4</v>
      </c>
      <c r="H5" s="19"/>
    </row>
    <row r="6" spans="2:14" ht="14.45" customHeight="1" x14ac:dyDescent="0.2">
      <c r="D6" s="32"/>
      <c r="E6" s="32"/>
      <c r="G6" s="32" t="s">
        <v>313</v>
      </c>
      <c r="H6" s="19"/>
    </row>
    <row r="7" spans="2:14" ht="16.5" thickBot="1" x14ac:dyDescent="0.25">
      <c r="H7" s="19"/>
    </row>
    <row r="8" spans="2:14" ht="18" x14ac:dyDescent="0.2">
      <c r="B8" s="3" t="s">
        <v>5</v>
      </c>
      <c r="C8" s="5"/>
      <c r="D8" s="114"/>
      <c r="E8" s="115"/>
      <c r="F8" s="115"/>
      <c r="G8" s="115"/>
      <c r="H8" s="116"/>
    </row>
    <row r="9" spans="2:14" ht="15.75" customHeight="1" x14ac:dyDescent="0.2">
      <c r="B9" s="93" t="s">
        <v>6</v>
      </c>
      <c r="C9" s="94"/>
      <c r="D9" s="98"/>
      <c r="E9" s="99"/>
      <c r="F9" s="99"/>
      <c r="G9" s="99"/>
      <c r="H9" s="100"/>
    </row>
    <row r="10" spans="2:14" ht="15.75" customHeight="1" x14ac:dyDescent="0.2">
      <c r="B10" s="93" t="s">
        <v>7</v>
      </c>
      <c r="C10" s="94"/>
      <c r="D10" s="98"/>
      <c r="E10" s="99"/>
      <c r="F10" s="99"/>
      <c r="G10" s="99"/>
      <c r="H10" s="100"/>
    </row>
    <row r="11" spans="2:14" x14ac:dyDescent="0.2">
      <c r="B11" s="93" t="s">
        <v>8</v>
      </c>
      <c r="C11" s="94"/>
      <c r="D11" s="98"/>
      <c r="E11" s="99"/>
      <c r="F11" s="99"/>
      <c r="G11" s="99"/>
      <c r="H11" s="100"/>
    </row>
    <row r="12" spans="2:14" x14ac:dyDescent="0.2">
      <c r="B12" s="93" t="s">
        <v>9</v>
      </c>
      <c r="C12" s="94"/>
      <c r="D12" s="119"/>
      <c r="E12" s="120"/>
      <c r="F12" s="120"/>
      <c r="G12" s="120"/>
      <c r="H12" s="121"/>
    </row>
    <row r="13" spans="2:14" x14ac:dyDescent="0.2">
      <c r="B13" s="93" t="s">
        <v>10</v>
      </c>
      <c r="C13" s="94"/>
      <c r="D13" s="122"/>
      <c r="E13" s="123"/>
      <c r="F13" s="123"/>
      <c r="G13" s="123"/>
      <c r="H13" s="124"/>
    </row>
    <row r="14" spans="2:14" x14ac:dyDescent="0.2">
      <c r="B14" s="93" t="s">
        <v>11</v>
      </c>
      <c r="C14" s="94"/>
      <c r="D14" s="98"/>
      <c r="E14" s="99"/>
      <c r="F14" s="99"/>
      <c r="G14" s="99"/>
      <c r="H14" s="100"/>
    </row>
    <row r="15" spans="2:14" ht="15.75" customHeight="1" x14ac:dyDescent="0.2">
      <c r="B15" s="93" t="s">
        <v>12</v>
      </c>
      <c r="C15" s="94"/>
      <c r="D15" s="98"/>
      <c r="E15" s="99"/>
      <c r="F15" s="99"/>
      <c r="G15" s="99"/>
      <c r="H15" s="100"/>
    </row>
    <row r="16" spans="2:14" ht="15.75" customHeight="1" x14ac:dyDescent="0.2">
      <c r="B16" s="93" t="s">
        <v>13</v>
      </c>
      <c r="C16" s="94"/>
      <c r="D16" s="98"/>
      <c r="E16" s="99"/>
      <c r="F16" s="99"/>
      <c r="G16" s="99"/>
      <c r="H16" s="100"/>
    </row>
    <row r="17" spans="2:13" ht="15.75" customHeight="1" x14ac:dyDescent="0.2">
      <c r="B17" s="93" t="s">
        <v>14</v>
      </c>
      <c r="C17" s="94"/>
      <c r="D17" s="98"/>
      <c r="E17" s="99"/>
      <c r="F17" s="99"/>
      <c r="G17" s="99"/>
      <c r="H17" s="100"/>
    </row>
    <row r="18" spans="2:13" x14ac:dyDescent="0.2">
      <c r="B18" s="93" t="s">
        <v>15</v>
      </c>
      <c r="C18" s="94"/>
      <c r="D18" s="101"/>
      <c r="E18" s="102"/>
      <c r="F18" s="102"/>
      <c r="G18" s="102"/>
      <c r="H18" s="103"/>
    </row>
    <row r="19" spans="2:13" x14ac:dyDescent="0.2">
      <c r="B19" s="93" t="s">
        <v>73</v>
      </c>
      <c r="C19" s="94"/>
      <c r="D19" s="43"/>
      <c r="E19" s="44"/>
      <c r="F19" s="44"/>
      <c r="G19" s="44"/>
      <c r="H19" s="45"/>
    </row>
    <row r="20" spans="2:13" ht="15.75" customHeight="1" x14ac:dyDescent="0.2">
      <c r="B20" s="93" t="s">
        <v>74</v>
      </c>
      <c r="C20" s="94"/>
      <c r="D20" s="104"/>
      <c r="E20" s="105"/>
      <c r="F20" s="105"/>
      <c r="G20" s="105"/>
      <c r="H20" s="106"/>
    </row>
    <row r="21" spans="2:13" ht="18" customHeight="1" thickBot="1" x14ac:dyDescent="0.25">
      <c r="D21" s="46"/>
      <c r="E21" s="46"/>
      <c r="F21" s="46"/>
      <c r="G21" s="33"/>
      <c r="H21" s="33"/>
    </row>
    <row r="22" spans="2:13" ht="18.75" thickBot="1" x14ac:dyDescent="0.3">
      <c r="B22" s="7" t="s">
        <v>17</v>
      </c>
      <c r="C22" s="8"/>
      <c r="D22" s="47" t="s">
        <v>18</v>
      </c>
      <c r="E22" s="48" t="s">
        <v>18</v>
      </c>
      <c r="F22" s="49" t="s">
        <v>18</v>
      </c>
      <c r="G22" s="34"/>
      <c r="H22" s="35"/>
    </row>
    <row r="23" spans="2:13" x14ac:dyDescent="0.2">
      <c r="B23" s="93" t="s">
        <v>19</v>
      </c>
      <c r="C23" s="94"/>
      <c r="D23" s="110"/>
      <c r="E23" s="111"/>
      <c r="F23" s="111"/>
      <c r="G23" s="111"/>
      <c r="H23" s="112"/>
      <c r="J23" s="50" t="s">
        <v>20</v>
      </c>
      <c r="K23" s="50"/>
      <c r="M23" s="50"/>
    </row>
    <row r="24" spans="2:13" x14ac:dyDescent="0.2">
      <c r="B24" s="93" t="s">
        <v>22</v>
      </c>
      <c r="C24" s="94"/>
      <c r="D24" s="95"/>
      <c r="E24" s="96"/>
      <c r="F24" s="96"/>
      <c r="G24" s="96"/>
      <c r="H24" s="97"/>
      <c r="J24" s="51" t="s">
        <v>21</v>
      </c>
    </row>
    <row r="25" spans="2:13" ht="15.75" customHeight="1" x14ac:dyDescent="0.2">
      <c r="B25" s="93" t="s">
        <v>23</v>
      </c>
      <c r="C25" s="94"/>
      <c r="D25" s="95"/>
      <c r="E25" s="96"/>
      <c r="F25" s="96"/>
      <c r="G25" s="96"/>
      <c r="H25" s="97"/>
    </row>
    <row r="26" spans="2:13" x14ac:dyDescent="0.2">
      <c r="B26" s="93" t="s">
        <v>24</v>
      </c>
      <c r="C26" s="94"/>
      <c r="D26" s="95"/>
      <c r="E26" s="96"/>
      <c r="F26" s="96"/>
      <c r="G26" s="96"/>
      <c r="H26" s="97"/>
    </row>
    <row r="27" spans="2:13" x14ac:dyDescent="0.2">
      <c r="B27" s="93" t="s">
        <v>25</v>
      </c>
      <c r="C27" s="94"/>
      <c r="D27" s="95"/>
      <c r="E27" s="96"/>
      <c r="F27" s="96"/>
      <c r="G27" s="96"/>
      <c r="H27" s="97"/>
    </row>
    <row r="28" spans="2:13" ht="15.75" customHeight="1" x14ac:dyDescent="0.2">
      <c r="B28" s="93" t="s">
        <v>26</v>
      </c>
      <c r="C28" s="94"/>
      <c r="D28" s="95"/>
      <c r="E28" s="96"/>
      <c r="F28" s="96"/>
      <c r="G28" s="96"/>
      <c r="H28" s="97"/>
    </row>
    <row r="29" spans="2:13" ht="15.75" customHeight="1" x14ac:dyDescent="0.2">
      <c r="B29" s="93" t="s">
        <v>27</v>
      </c>
      <c r="C29" s="94"/>
      <c r="D29" s="95"/>
      <c r="E29" s="96"/>
      <c r="F29" s="96"/>
      <c r="G29" s="96"/>
      <c r="H29" s="97"/>
    </row>
    <row r="30" spans="2:13" ht="15.6" customHeight="1" x14ac:dyDescent="0.2">
      <c r="B30" s="93" t="s">
        <v>15</v>
      </c>
      <c r="C30" s="94"/>
      <c r="D30" s="95"/>
      <c r="E30" s="96"/>
      <c r="F30" s="96"/>
      <c r="G30" s="96"/>
      <c r="H30" s="97"/>
    </row>
    <row r="31" spans="2:13" ht="15" customHeight="1" x14ac:dyDescent="0.2">
      <c r="B31" s="93" t="s">
        <v>16</v>
      </c>
      <c r="C31" s="94"/>
      <c r="D31" s="107"/>
      <c r="E31" s="108"/>
      <c r="F31" s="108"/>
      <c r="G31" s="108"/>
      <c r="H31" s="109"/>
    </row>
    <row r="32" spans="2:13" ht="15" customHeight="1" thickBot="1" x14ac:dyDescent="0.3">
      <c r="D32" s="52"/>
      <c r="E32" s="52"/>
      <c r="F32" s="52"/>
      <c r="H32" s="2"/>
    </row>
    <row r="33" spans="1:13" ht="18" x14ac:dyDescent="0.2">
      <c r="B33" s="3" t="s">
        <v>28</v>
      </c>
      <c r="C33" s="5"/>
      <c r="D33" s="91" t="s">
        <v>18</v>
      </c>
      <c r="E33" s="92"/>
      <c r="F33" s="92"/>
      <c r="G33" s="36"/>
      <c r="H33" s="37"/>
    </row>
    <row r="34" spans="1:13" ht="15.6" customHeight="1" x14ac:dyDescent="0.2">
      <c r="B34" s="93" t="s">
        <v>29</v>
      </c>
      <c r="C34" s="94"/>
      <c r="D34" s="95"/>
      <c r="E34" s="96"/>
      <c r="F34" s="96"/>
      <c r="G34" s="96"/>
      <c r="H34" s="97"/>
    </row>
    <row r="35" spans="1:13" ht="15.75" customHeight="1" x14ac:dyDescent="0.2">
      <c r="B35" s="93" t="s">
        <v>30</v>
      </c>
      <c r="C35" s="94"/>
      <c r="D35" s="95"/>
      <c r="E35" s="96"/>
      <c r="F35" s="96"/>
      <c r="G35" s="96"/>
      <c r="H35" s="97"/>
      <c r="J35" s="73"/>
    </row>
    <row r="36" spans="1:13" ht="18" customHeight="1" x14ac:dyDescent="0.2">
      <c r="D36" s="6"/>
      <c r="E36" s="6"/>
      <c r="F36" s="6"/>
      <c r="G36" s="6"/>
      <c r="H36" s="6"/>
      <c r="J36" s="73"/>
    </row>
    <row r="37" spans="1:13" ht="12" customHeight="1" x14ac:dyDescent="0.2">
      <c r="B37" s="10" t="s">
        <v>31</v>
      </c>
      <c r="C37" s="11"/>
      <c r="D37" s="12"/>
      <c r="E37" s="12"/>
      <c r="F37" s="12"/>
      <c r="G37" s="12"/>
      <c r="H37" s="13"/>
    </row>
    <row r="38" spans="1:13" ht="12" customHeight="1" x14ac:dyDescent="0.2">
      <c r="B38" s="20"/>
      <c r="C38" s="20"/>
      <c r="J38" s="73"/>
    </row>
    <row r="39" spans="1:13" ht="12" customHeight="1" x14ac:dyDescent="0.2">
      <c r="B39" s="1"/>
      <c r="C39" s="1"/>
      <c r="D39" s="1"/>
      <c r="E39" s="1"/>
      <c r="F39" s="1"/>
      <c r="G39" s="1"/>
    </row>
    <row r="40" spans="1:13" ht="12" customHeight="1" thickBot="1" x14ac:dyDescent="0.25">
      <c r="B40" s="21"/>
      <c r="C40" s="20"/>
      <c r="E40" s="40" t="s">
        <v>78</v>
      </c>
    </row>
    <row r="41" spans="1:13" ht="18" customHeight="1" thickBot="1" x14ac:dyDescent="0.25">
      <c r="B41" s="29"/>
      <c r="D41" s="6"/>
      <c r="E41" s="69"/>
      <c r="G41" s="1"/>
      <c r="H41" s="53">
        <f>SUM(H44:H308)</f>
        <v>0</v>
      </c>
    </row>
    <row r="42" spans="1:13" ht="18.75" thickBot="1" x14ac:dyDescent="0.25">
      <c r="B42" s="7" t="s">
        <v>32</v>
      </c>
      <c r="C42" s="8"/>
      <c r="D42" s="16" t="s">
        <v>33</v>
      </c>
      <c r="E42" s="23"/>
      <c r="F42" s="9"/>
      <c r="G42" s="9" t="s">
        <v>34</v>
      </c>
      <c r="H42" s="23"/>
      <c r="I42" s="14"/>
      <c r="K42" s="2"/>
    </row>
    <row r="43" spans="1:13" ht="16.5" customHeight="1" thickBot="1" x14ac:dyDescent="0.25">
      <c r="B43" s="15" t="s">
        <v>36</v>
      </c>
      <c r="C43" s="41" t="s">
        <v>37</v>
      </c>
      <c r="D43" s="9" t="s">
        <v>38</v>
      </c>
      <c r="E43" s="23" t="s">
        <v>39</v>
      </c>
      <c r="F43" s="23" t="s">
        <v>40</v>
      </c>
      <c r="G43" s="23" t="s">
        <v>41</v>
      </c>
      <c r="H43" s="27" t="s">
        <v>35</v>
      </c>
      <c r="I43" s="14"/>
      <c r="J43" s="54" t="s">
        <v>79</v>
      </c>
    </row>
    <row r="44" spans="1:13" ht="60" customHeight="1" thickBot="1" x14ac:dyDescent="0.25">
      <c r="B44" s="74"/>
      <c r="C44" s="71" t="str">
        <f>_xlfn.XLOOKUP($B44,precios[ID ARTICULO],precios[ARTICULO],"",0,1)</f>
        <v/>
      </c>
      <c r="D44" s="42"/>
      <c r="E44" s="55"/>
      <c r="F44" s="76" t="str">
        <f>_xlfn.XLOOKUP($B44,precios[ID ARTICULO],precios[COLOR],"",0,1)</f>
        <v/>
      </c>
      <c r="G44" s="76" t="str">
        <f>IF($E$41="SIN MONTAJE",_xlfn.XLOOKUP(PEDIDO[[#This Row],[ID]],precios[ID ARTICULO],precios[SIN MONTAJE],"",0,1),IF($E$41="CON MONTAJE",_xlfn.XLOOKUP(PEDIDO[[#This Row],[ID]],precios[ID ARTICULO],precios[CON MONTAJE],"",0,1),""))</f>
        <v/>
      </c>
      <c r="H44" s="77" t="str">
        <f>IFERROR(+PEDIDO[[#This Row],[PEDIDO]]*PEDIDO[[#This Row],[UNIDADES]],"")</f>
        <v/>
      </c>
      <c r="I44" s="75"/>
      <c r="J44" s="78" t="str">
        <f>_xlfn.XLOOKUP($B44,precios[ID ARTICULO],precios[CARACTERISTICAS],"",0,1)</f>
        <v/>
      </c>
      <c r="M44" s="39"/>
    </row>
    <row r="45" spans="1:13" ht="53.25" customHeight="1" thickBot="1" x14ac:dyDescent="0.25">
      <c r="A45" s="67"/>
      <c r="B45" s="60"/>
      <c r="C45" s="72" t="str">
        <f>_xlfn.XLOOKUP($B45,precios[ID ARTICULO],precios[ARTICULO],"",0,1)</f>
        <v/>
      </c>
      <c r="D45" s="61"/>
      <c r="E45" s="68"/>
      <c r="F45" s="79" t="str">
        <f>_xlfn.XLOOKUP($B45,precios[ID ARTICULO],precios[COLOR],"",0,1)</f>
        <v/>
      </c>
      <c r="G45" s="79" t="str">
        <f>IF($E$41="SIN MONTAJE",_xlfn.XLOOKUP(PEDIDO[[#This Row],[ID]],precios[ID ARTICULO],precios[SIN MONTAJE],"",0,1),IF($E$41="CON MONTAJE",_xlfn.XLOOKUP(PEDIDO[[#This Row],[ID]],precios[ID ARTICULO],precios[CON MONTAJE],"",0,1),""))</f>
        <v/>
      </c>
      <c r="H45" s="70" t="str">
        <f>IFERROR(+PEDIDO[[#This Row],[PEDIDO]]*PEDIDO[[#This Row],[UNIDADES]],"")</f>
        <v/>
      </c>
      <c r="I45" s="80"/>
      <c r="J45" s="81" t="str">
        <f>_xlfn.XLOOKUP($B45,precios[ID ARTICULO],precios[CARACTERISTICAS],"",0,1)</f>
        <v/>
      </c>
      <c r="K45" s="67"/>
      <c r="M45" s="39"/>
    </row>
    <row r="46" spans="1:13" ht="53.25" customHeight="1" thickBot="1" x14ac:dyDescent="0.25">
      <c r="B46" s="74"/>
      <c r="C46" s="71" t="str">
        <f>_xlfn.XLOOKUP($B46,precios[ID ARTICULO],precios[ARTICULO],"",0,1)</f>
        <v/>
      </c>
      <c r="D46" s="42"/>
      <c r="E46" s="55"/>
      <c r="F46" s="76" t="str">
        <f>_xlfn.XLOOKUP($B46,precios[ID ARTICULO],precios[COLOR],"",0,1)</f>
        <v/>
      </c>
      <c r="G46" s="76" t="str">
        <f>IF($E$41="SIN MONTAJE",_xlfn.XLOOKUP(PEDIDO[[#This Row],[ID]],precios[ID ARTICULO],precios[SIN MONTAJE],"",0,1),IF($E$41="CON MONTAJE",_xlfn.XLOOKUP(PEDIDO[[#This Row],[ID]],precios[ID ARTICULO],precios[CON MONTAJE],"",0,1),""))</f>
        <v/>
      </c>
      <c r="H46" s="77" t="str">
        <f>IFERROR(+PEDIDO[[#This Row],[PEDIDO]]*PEDIDO[[#This Row],[UNIDADES]],"")</f>
        <v/>
      </c>
      <c r="I46" s="75"/>
      <c r="J46" s="78" t="str">
        <f>_xlfn.XLOOKUP($B46,precios[ID ARTICULO],precios[CARACTERISTICAS],"",0,1)</f>
        <v/>
      </c>
      <c r="L46" s="56"/>
    </row>
    <row r="47" spans="1:13" ht="53.25" customHeight="1" thickBot="1" x14ac:dyDescent="0.25">
      <c r="A47" s="67"/>
      <c r="B47" s="60"/>
      <c r="C47" s="72" t="str">
        <f>_xlfn.XLOOKUP($B47,precios[ID ARTICULO],precios[ARTICULO],"",0,1)</f>
        <v/>
      </c>
      <c r="D47" s="61"/>
      <c r="E47" s="68"/>
      <c r="F47" s="79" t="str">
        <f>_xlfn.XLOOKUP($B47,precios[ID ARTICULO],precios[COLOR],"",0,1)</f>
        <v/>
      </c>
      <c r="G47" s="79" t="str">
        <f>IF($E$41="SIN MONTAJE",_xlfn.XLOOKUP(PEDIDO[[#This Row],[ID]],precios[ID ARTICULO],precios[SIN MONTAJE],"",0,1),IF($E$41="CON MONTAJE",_xlfn.XLOOKUP(PEDIDO[[#This Row],[ID]],precios[ID ARTICULO],precios[CON MONTAJE],"",0,1),""))</f>
        <v/>
      </c>
      <c r="H47" s="70" t="str">
        <f>IFERROR(+PEDIDO[[#This Row],[PEDIDO]]*PEDIDO[[#This Row],[UNIDADES]],"")</f>
        <v/>
      </c>
      <c r="I47" s="80"/>
      <c r="J47" s="81" t="str">
        <f>_xlfn.XLOOKUP($B47,precios[ID ARTICULO],precios[CARACTERISTICAS],"",0,1)</f>
        <v/>
      </c>
      <c r="K47" s="67"/>
      <c r="M47" s="39"/>
    </row>
    <row r="48" spans="1:13" ht="53.25" customHeight="1" thickBot="1" x14ac:dyDescent="0.25">
      <c r="B48" s="74"/>
      <c r="C48" s="71" t="str">
        <f>_xlfn.XLOOKUP($B48,precios[ID ARTICULO],precios[ARTICULO],"",0,1)</f>
        <v/>
      </c>
      <c r="D48" s="42"/>
      <c r="E48" s="55"/>
      <c r="F48" s="76" t="str">
        <f>_xlfn.XLOOKUP($B48,precios[ID ARTICULO],precios[COLOR],"",0,1)</f>
        <v/>
      </c>
      <c r="G48" s="76" t="str">
        <f>IF($E$41="SIN MONTAJE",_xlfn.XLOOKUP(PEDIDO[[#This Row],[ID]],precios[ID ARTICULO],precios[SIN MONTAJE],"",0,1),IF($E$41="CON MONTAJE",_xlfn.XLOOKUP(PEDIDO[[#This Row],[ID]],precios[ID ARTICULO],precios[CON MONTAJE],"",0,1),""))</f>
        <v/>
      </c>
      <c r="H48" s="77" t="str">
        <f>IFERROR(+PEDIDO[[#This Row],[PEDIDO]]*PEDIDO[[#This Row],[UNIDADES]],"")</f>
        <v/>
      </c>
      <c r="I48" s="75"/>
      <c r="J48" s="78" t="str">
        <f>_xlfn.XLOOKUP($B48,precios[ID ARTICULO],precios[CARACTERISTICAS],"",0,1)</f>
        <v/>
      </c>
      <c r="L48" s="56"/>
    </row>
    <row r="49" spans="1:13" ht="53.25" customHeight="1" thickBot="1" x14ac:dyDescent="0.25">
      <c r="A49" s="67"/>
      <c r="B49" s="60"/>
      <c r="C49" s="72" t="str">
        <f>_xlfn.XLOOKUP($B49,precios[ID ARTICULO],precios[ARTICULO],"",0,1)</f>
        <v/>
      </c>
      <c r="D49" s="61"/>
      <c r="E49" s="68"/>
      <c r="F49" s="79" t="str">
        <f>_xlfn.XLOOKUP($B49,precios[ID ARTICULO],precios[COLOR],"",0,1)</f>
        <v/>
      </c>
      <c r="G49" s="79" t="str">
        <f>IF($E$41="SIN MONTAJE",_xlfn.XLOOKUP(PEDIDO[[#This Row],[ID]],precios[ID ARTICULO],precios[SIN MONTAJE],"",0,1),IF($E$41="CON MONTAJE",_xlfn.XLOOKUP(PEDIDO[[#This Row],[ID]],precios[ID ARTICULO],precios[CON MONTAJE],"",0,1),""))</f>
        <v/>
      </c>
      <c r="H49" s="70" t="str">
        <f>IFERROR(+PEDIDO[[#This Row],[PEDIDO]]*PEDIDO[[#This Row],[UNIDADES]],"")</f>
        <v/>
      </c>
      <c r="I49" s="80"/>
      <c r="J49" s="81" t="str">
        <f>_xlfn.XLOOKUP($B49,precios[ID ARTICULO],precios[CARACTERISTICAS],"",0,1)</f>
        <v/>
      </c>
      <c r="K49" s="67"/>
      <c r="M49" s="39"/>
    </row>
    <row r="50" spans="1:13" ht="53.25" customHeight="1" thickBot="1" x14ac:dyDescent="0.25">
      <c r="B50" s="74"/>
      <c r="C50" s="71" t="str">
        <f>_xlfn.XLOOKUP($B50,precios[ID ARTICULO],precios[ARTICULO],"",0,1)</f>
        <v/>
      </c>
      <c r="D50" s="42"/>
      <c r="E50" s="55"/>
      <c r="F50" s="76" t="str">
        <f>_xlfn.XLOOKUP($B50,precios[ID ARTICULO],precios[COLOR],"",0,1)</f>
        <v/>
      </c>
      <c r="G50" s="76" t="str">
        <f>IF($E$41="SIN MONTAJE",_xlfn.XLOOKUP(PEDIDO[[#This Row],[ID]],precios[ID ARTICULO],precios[SIN MONTAJE],"",0,1),IF($E$41="CON MONTAJE",_xlfn.XLOOKUP(PEDIDO[[#This Row],[ID]],precios[ID ARTICULO],precios[CON MONTAJE],"",0,1),""))</f>
        <v/>
      </c>
      <c r="H50" s="77" t="str">
        <f>IFERROR(+PEDIDO[[#This Row],[PEDIDO]]*PEDIDO[[#This Row],[UNIDADES]],"")</f>
        <v/>
      </c>
      <c r="I50" s="75"/>
      <c r="J50" s="78" t="str">
        <f>_xlfn.XLOOKUP($B50,precios[ID ARTICULO],precios[CARACTERISTICAS],"",0,1)</f>
        <v/>
      </c>
      <c r="L50" s="56"/>
    </row>
    <row r="51" spans="1:13" ht="53.25" customHeight="1" thickBot="1" x14ac:dyDescent="0.25">
      <c r="A51" s="67"/>
      <c r="B51" s="60"/>
      <c r="C51" s="72" t="str">
        <f>_xlfn.XLOOKUP($B51,precios[ID ARTICULO],precios[ARTICULO],"",0,1)</f>
        <v/>
      </c>
      <c r="D51" s="61"/>
      <c r="E51" s="68"/>
      <c r="F51" s="79" t="str">
        <f>_xlfn.XLOOKUP($B51,precios[ID ARTICULO],precios[COLOR],"",0,1)</f>
        <v/>
      </c>
      <c r="G51" s="79" t="str">
        <f>IF($E$41="SIN MONTAJE",_xlfn.XLOOKUP(PEDIDO[[#This Row],[ID]],precios[ID ARTICULO],precios[SIN MONTAJE],"",0,1),IF($E$41="CON MONTAJE",_xlfn.XLOOKUP(PEDIDO[[#This Row],[ID]],precios[ID ARTICULO],precios[CON MONTAJE],"",0,1),""))</f>
        <v/>
      </c>
      <c r="H51" s="70" t="str">
        <f>IFERROR(+PEDIDO[[#This Row],[PEDIDO]]*PEDIDO[[#This Row],[UNIDADES]],"")</f>
        <v/>
      </c>
      <c r="I51" s="80"/>
      <c r="J51" s="81" t="str">
        <f>_xlfn.XLOOKUP($B51,precios[ID ARTICULO],precios[CARACTERISTICAS],"",0,1)</f>
        <v/>
      </c>
      <c r="K51" s="67"/>
      <c r="M51" s="39"/>
    </row>
    <row r="52" spans="1:13" ht="53.25" customHeight="1" thickBot="1" x14ac:dyDescent="0.25">
      <c r="B52" s="74"/>
      <c r="C52" s="71" t="str">
        <f>_xlfn.XLOOKUP($B52,precios[ID ARTICULO],precios[ARTICULO],"",0,1)</f>
        <v/>
      </c>
      <c r="D52" s="42"/>
      <c r="E52" s="55"/>
      <c r="F52" s="76" t="str">
        <f>_xlfn.XLOOKUP($B52,precios[ID ARTICULO],precios[COLOR],"",0,1)</f>
        <v/>
      </c>
      <c r="G52" s="76" t="str">
        <f>IF($E$41="SIN MONTAJE",_xlfn.XLOOKUP(PEDIDO[[#This Row],[ID]],precios[ID ARTICULO],precios[SIN MONTAJE],"",0,1),IF($E$41="CON MONTAJE",_xlfn.XLOOKUP(PEDIDO[[#This Row],[ID]],precios[ID ARTICULO],precios[CON MONTAJE],"",0,1),""))</f>
        <v/>
      </c>
      <c r="H52" s="77" t="str">
        <f>IFERROR(+PEDIDO[[#This Row],[PEDIDO]]*PEDIDO[[#This Row],[UNIDADES]],"")</f>
        <v/>
      </c>
      <c r="I52" s="75"/>
      <c r="J52" s="78" t="str">
        <f>_xlfn.XLOOKUP($B52,precios[ID ARTICULO],precios[CARACTERISTICAS],"",0,1)</f>
        <v/>
      </c>
      <c r="L52" s="56"/>
    </row>
    <row r="53" spans="1:13" ht="53.25" customHeight="1" thickBot="1" x14ac:dyDescent="0.25">
      <c r="A53" s="67"/>
      <c r="B53" s="60"/>
      <c r="C53" s="72" t="str">
        <f>_xlfn.XLOOKUP($B53,precios[ID ARTICULO],precios[ARTICULO],"",0,1)</f>
        <v/>
      </c>
      <c r="D53" s="61"/>
      <c r="E53" s="68"/>
      <c r="F53" s="79" t="str">
        <f>_xlfn.XLOOKUP($B53,precios[ID ARTICULO],precios[COLOR],"",0,1)</f>
        <v/>
      </c>
      <c r="G53" s="79" t="str">
        <f>IF($E$41="SIN MONTAJE",_xlfn.XLOOKUP(PEDIDO[[#This Row],[ID]],precios[ID ARTICULO],precios[SIN MONTAJE],"",0,1),IF($E$41="CON MONTAJE",_xlfn.XLOOKUP(PEDIDO[[#This Row],[ID]],precios[ID ARTICULO],precios[CON MONTAJE],"",0,1),""))</f>
        <v/>
      </c>
      <c r="H53" s="70" t="str">
        <f>IFERROR(+PEDIDO[[#This Row],[PEDIDO]]*PEDIDO[[#This Row],[UNIDADES]],"")</f>
        <v/>
      </c>
      <c r="I53" s="80"/>
      <c r="J53" s="81" t="str">
        <f>_xlfn.XLOOKUP($B53,precios[ID ARTICULO],precios[CARACTERISTICAS],"",0,1)</f>
        <v/>
      </c>
      <c r="K53" s="67"/>
      <c r="M53" s="39"/>
    </row>
    <row r="54" spans="1:13" ht="53.25" customHeight="1" thickBot="1" x14ac:dyDescent="0.25">
      <c r="B54" s="74"/>
      <c r="C54" s="71" t="str">
        <f>_xlfn.XLOOKUP($B54,precios[ID ARTICULO],precios[ARTICULO],"",0,1)</f>
        <v/>
      </c>
      <c r="D54" s="42"/>
      <c r="E54" s="55"/>
      <c r="F54" s="76" t="str">
        <f>_xlfn.XLOOKUP($B54,precios[ID ARTICULO],precios[COLOR],"",0,1)</f>
        <v/>
      </c>
      <c r="G54" s="76" t="str">
        <f>IF($E$41="SIN MONTAJE",_xlfn.XLOOKUP(PEDIDO[[#This Row],[ID]],precios[ID ARTICULO],precios[SIN MONTAJE],"",0,1),IF($E$41="CON MONTAJE",_xlfn.XLOOKUP(PEDIDO[[#This Row],[ID]],precios[ID ARTICULO],precios[CON MONTAJE],"",0,1),""))</f>
        <v/>
      </c>
      <c r="H54" s="77" t="str">
        <f>IFERROR(+PEDIDO[[#This Row],[PEDIDO]]*PEDIDO[[#This Row],[UNIDADES]],"")</f>
        <v/>
      </c>
      <c r="I54" s="75"/>
      <c r="J54" s="78" t="str">
        <f>_xlfn.XLOOKUP($B54,precios[ID ARTICULO],precios[CARACTERISTICAS],"",0,1)</f>
        <v/>
      </c>
      <c r="L54" s="56"/>
    </row>
    <row r="55" spans="1:13" ht="53.25" customHeight="1" thickBot="1" x14ac:dyDescent="0.25">
      <c r="A55" s="67"/>
      <c r="B55" s="60"/>
      <c r="C55" s="72" t="str">
        <f>_xlfn.XLOOKUP($B55,precios[ID ARTICULO],precios[ARTICULO],"",0,1)</f>
        <v/>
      </c>
      <c r="D55" s="61"/>
      <c r="E55" s="68"/>
      <c r="F55" s="79" t="str">
        <f>_xlfn.XLOOKUP($B55,precios[ID ARTICULO],precios[COLOR],"",0,1)</f>
        <v/>
      </c>
      <c r="G55" s="79" t="str">
        <f>IF($E$41="SIN MONTAJE",_xlfn.XLOOKUP(PEDIDO[[#This Row],[ID]],precios[ID ARTICULO],precios[SIN MONTAJE],"",0,1),IF($E$41="CON MONTAJE",_xlfn.XLOOKUP(PEDIDO[[#This Row],[ID]],precios[ID ARTICULO],precios[CON MONTAJE],"",0,1),""))</f>
        <v/>
      </c>
      <c r="H55" s="70" t="str">
        <f>IFERROR(+PEDIDO[[#This Row],[PEDIDO]]*PEDIDO[[#This Row],[UNIDADES]],"")</f>
        <v/>
      </c>
      <c r="I55" s="80"/>
      <c r="J55" s="81" t="str">
        <f>_xlfn.XLOOKUP($B55,precios[ID ARTICULO],precios[CARACTERISTICAS],"",0,1)</f>
        <v/>
      </c>
      <c r="K55" s="67"/>
      <c r="M55" s="39"/>
    </row>
    <row r="56" spans="1:13" ht="53.25" customHeight="1" thickBot="1" x14ac:dyDescent="0.25">
      <c r="B56" s="74"/>
      <c r="C56" s="71" t="str">
        <f>_xlfn.XLOOKUP($B56,precios[ID ARTICULO],precios[ARTICULO],"",0,1)</f>
        <v/>
      </c>
      <c r="D56" s="42"/>
      <c r="E56" s="55"/>
      <c r="F56" s="76" t="str">
        <f>_xlfn.XLOOKUP($B56,precios[ID ARTICULO],precios[COLOR],"",0,1)</f>
        <v/>
      </c>
      <c r="G56" s="76" t="str">
        <f>IF($E$41="SIN MONTAJE",_xlfn.XLOOKUP(PEDIDO[[#This Row],[ID]],precios[ID ARTICULO],precios[SIN MONTAJE],"",0,1),IF($E$41="CON MONTAJE",_xlfn.XLOOKUP(PEDIDO[[#This Row],[ID]],precios[ID ARTICULO],precios[CON MONTAJE],"",0,1),""))</f>
        <v/>
      </c>
      <c r="H56" s="77" t="str">
        <f>IFERROR(+PEDIDO[[#This Row],[PEDIDO]]*PEDIDO[[#This Row],[UNIDADES]],"")</f>
        <v/>
      </c>
      <c r="I56" s="75"/>
      <c r="J56" s="78" t="str">
        <f>_xlfn.XLOOKUP($B56,precios[ID ARTICULO],precios[CARACTERISTICAS],"",0,1)</f>
        <v/>
      </c>
      <c r="L56" s="56"/>
    </row>
    <row r="57" spans="1:13" ht="53.25" customHeight="1" thickBot="1" x14ac:dyDescent="0.25">
      <c r="A57" s="67"/>
      <c r="B57" s="60"/>
      <c r="C57" s="72" t="str">
        <f>_xlfn.XLOOKUP($B57,precios[ID ARTICULO],precios[ARTICULO],"",0,1)</f>
        <v/>
      </c>
      <c r="D57" s="61"/>
      <c r="E57" s="68"/>
      <c r="F57" s="79" t="str">
        <f>_xlfn.XLOOKUP($B57,precios[ID ARTICULO],precios[COLOR],"",0,1)</f>
        <v/>
      </c>
      <c r="G57" s="79" t="str">
        <f>IF($E$41="SIN MONTAJE",_xlfn.XLOOKUP(PEDIDO[[#This Row],[ID]],precios[ID ARTICULO],precios[SIN MONTAJE],"",0,1),IF($E$41="CON MONTAJE",_xlfn.XLOOKUP(PEDIDO[[#This Row],[ID]],precios[ID ARTICULO],precios[CON MONTAJE],"",0,1),""))</f>
        <v/>
      </c>
      <c r="H57" s="70" t="str">
        <f>IFERROR(+PEDIDO[[#This Row],[PEDIDO]]*PEDIDO[[#This Row],[UNIDADES]],"")</f>
        <v/>
      </c>
      <c r="I57" s="80"/>
      <c r="J57" s="81" t="str">
        <f>_xlfn.XLOOKUP($B57,precios[ID ARTICULO],precios[CARACTERISTICAS],"",0,1)</f>
        <v/>
      </c>
      <c r="K57" s="67"/>
      <c r="M57" s="39"/>
    </row>
    <row r="58" spans="1:13" ht="53.25" customHeight="1" thickBot="1" x14ac:dyDescent="0.25">
      <c r="B58" s="74"/>
      <c r="C58" s="71" t="str">
        <f>_xlfn.XLOOKUP($B58,precios[ID ARTICULO],precios[ARTICULO],"",0,1)</f>
        <v/>
      </c>
      <c r="D58" s="42"/>
      <c r="E58" s="55"/>
      <c r="F58" s="76" t="str">
        <f>_xlfn.XLOOKUP($B58,precios[ID ARTICULO],precios[COLOR],"",0,1)</f>
        <v/>
      </c>
      <c r="G58" s="76" t="str">
        <f>IF($E$41="SIN MONTAJE",_xlfn.XLOOKUP(PEDIDO[[#This Row],[ID]],precios[ID ARTICULO],precios[SIN MONTAJE],"",0,1),IF($E$41="CON MONTAJE",_xlfn.XLOOKUP(PEDIDO[[#This Row],[ID]],precios[ID ARTICULO],precios[CON MONTAJE],"",0,1),""))</f>
        <v/>
      </c>
      <c r="H58" s="77" t="str">
        <f>IFERROR(+PEDIDO[[#This Row],[PEDIDO]]*PEDIDO[[#This Row],[UNIDADES]],"")</f>
        <v/>
      </c>
      <c r="I58" s="75"/>
      <c r="J58" s="78"/>
      <c r="L58" s="56"/>
    </row>
    <row r="59" spans="1:13" ht="53.25" customHeight="1" thickBot="1" x14ac:dyDescent="0.25">
      <c r="A59" s="67"/>
      <c r="B59" s="60"/>
      <c r="C59" s="72" t="str">
        <f>_xlfn.XLOOKUP($B59,precios[ID ARTICULO],precios[ARTICULO],"",0,1)</f>
        <v/>
      </c>
      <c r="D59" s="61"/>
      <c r="E59" s="68"/>
      <c r="F59" s="79" t="str">
        <f>_xlfn.XLOOKUP($B59,precios[ID ARTICULO],precios[COLOR],"",0,1)</f>
        <v/>
      </c>
      <c r="G59" s="79" t="str">
        <f>IF($E$41="SIN MONTAJE",_xlfn.XLOOKUP(PEDIDO[[#This Row],[ID]],precios[ID ARTICULO],precios[SIN MONTAJE],"",0,1),IF($E$41="CON MONTAJE",_xlfn.XLOOKUP(PEDIDO[[#This Row],[ID]],precios[ID ARTICULO],precios[CON MONTAJE],"",0,1),""))</f>
        <v/>
      </c>
      <c r="H59" s="70" t="str">
        <f>IFERROR(+PEDIDO[[#This Row],[PEDIDO]]*PEDIDO[[#This Row],[UNIDADES]],"")</f>
        <v/>
      </c>
      <c r="I59" s="80"/>
      <c r="J59" s="81"/>
      <c r="K59" s="67"/>
      <c r="M59" s="39"/>
    </row>
    <row r="60" spans="1:13" ht="53.25" customHeight="1" thickBot="1" x14ac:dyDescent="0.25">
      <c r="B60" s="74"/>
      <c r="C60" s="71" t="str">
        <f>_xlfn.XLOOKUP($B60,precios[ID ARTICULO],precios[ARTICULO],"",0,1)</f>
        <v/>
      </c>
      <c r="D60" s="42"/>
      <c r="E60" s="55"/>
      <c r="F60" s="76" t="str">
        <f>_xlfn.XLOOKUP($B60,precios[ID ARTICULO],precios[COLOR],"",0,1)</f>
        <v/>
      </c>
      <c r="G60" s="76" t="str">
        <f>IF($E$41="SIN MONTAJE",_xlfn.XLOOKUP(PEDIDO[[#This Row],[ID]],precios[ID ARTICULO],precios[SIN MONTAJE],"",0,1),IF($E$41="CON MONTAJE",_xlfn.XLOOKUP(PEDIDO[[#This Row],[ID]],precios[ID ARTICULO],precios[CON MONTAJE],"",0,1),""))</f>
        <v/>
      </c>
      <c r="H60" s="77" t="str">
        <f>IFERROR(+PEDIDO[[#This Row],[PEDIDO]]*PEDIDO[[#This Row],[UNIDADES]],"")</f>
        <v/>
      </c>
      <c r="I60" s="75"/>
      <c r="J60" s="78"/>
      <c r="L60" s="56"/>
    </row>
    <row r="61" spans="1:13" ht="53.25" customHeight="1" thickBot="1" x14ac:dyDescent="0.25">
      <c r="A61" s="67"/>
      <c r="B61" s="60"/>
      <c r="C61" s="72" t="str">
        <f>_xlfn.XLOOKUP($B61,precios[ID ARTICULO],precios[ARTICULO],"",0,1)</f>
        <v/>
      </c>
      <c r="D61" s="61"/>
      <c r="E61" s="68"/>
      <c r="F61" s="79" t="str">
        <f>_xlfn.XLOOKUP($B61,precios[ID ARTICULO],precios[COLOR],"",0,1)</f>
        <v/>
      </c>
      <c r="G61" s="79" t="str">
        <f>IF($E$41="SIN MONTAJE",_xlfn.XLOOKUP(PEDIDO[[#This Row],[ID]],precios[ID ARTICULO],precios[SIN MONTAJE],"",0,1),IF($E$41="CON MONTAJE",_xlfn.XLOOKUP(PEDIDO[[#This Row],[ID]],precios[ID ARTICULO],precios[CON MONTAJE],"",0,1),""))</f>
        <v/>
      </c>
      <c r="H61" s="70" t="str">
        <f>IFERROR(+PEDIDO[[#This Row],[PEDIDO]]*PEDIDO[[#This Row],[UNIDADES]],"")</f>
        <v/>
      </c>
      <c r="I61" s="80"/>
      <c r="J61" s="81"/>
      <c r="K61" s="67"/>
      <c r="M61" s="39"/>
    </row>
    <row r="62" spans="1:13" ht="53.25" customHeight="1" thickBot="1" x14ac:dyDescent="0.25">
      <c r="B62" s="74"/>
      <c r="C62" s="71" t="str">
        <f>_xlfn.XLOOKUP($B62,precios[ID ARTICULO],precios[ARTICULO],"",0,1)</f>
        <v/>
      </c>
      <c r="D62" s="42"/>
      <c r="E62" s="55"/>
      <c r="F62" s="76" t="str">
        <f>_xlfn.XLOOKUP($B62,precios[ID ARTICULO],precios[COLOR],"",0,1)</f>
        <v/>
      </c>
      <c r="G62" s="76" t="str">
        <f>IF($E$41="SIN MONTAJE",_xlfn.XLOOKUP(PEDIDO[[#This Row],[ID]],precios[ID ARTICULO],precios[SIN MONTAJE],"",0,1),IF($E$41="CON MONTAJE",_xlfn.XLOOKUP(PEDIDO[[#This Row],[ID]],precios[ID ARTICULO],precios[CON MONTAJE],"",0,1),""))</f>
        <v/>
      </c>
      <c r="H62" s="77" t="str">
        <f>IFERROR(+PEDIDO[[#This Row],[PEDIDO]]*PEDIDO[[#This Row],[UNIDADES]],"")</f>
        <v/>
      </c>
      <c r="I62" s="75"/>
      <c r="J62" s="78"/>
      <c r="L62" s="56"/>
    </row>
    <row r="63" spans="1:13" ht="53.25" customHeight="1" thickBot="1" x14ac:dyDescent="0.25">
      <c r="A63" s="67"/>
      <c r="B63" s="60"/>
      <c r="C63" s="72" t="str">
        <f>_xlfn.XLOOKUP($B63,precios[ID ARTICULO],precios[ARTICULO],"",0,1)</f>
        <v/>
      </c>
      <c r="D63" s="61"/>
      <c r="E63" s="68"/>
      <c r="F63" s="79" t="str">
        <f>_xlfn.XLOOKUP($B63,precios[ID ARTICULO],precios[COLOR],"",0,1)</f>
        <v/>
      </c>
      <c r="G63" s="79" t="str">
        <f>IF($E$41="SIN MONTAJE",_xlfn.XLOOKUP(PEDIDO[[#This Row],[ID]],precios[ID ARTICULO],precios[SIN MONTAJE],"",0,1),IF($E$41="CON MONTAJE",_xlfn.XLOOKUP(PEDIDO[[#This Row],[ID]],precios[ID ARTICULO],precios[CON MONTAJE],"",0,1),""))</f>
        <v/>
      </c>
      <c r="H63" s="70" t="str">
        <f>IFERROR(+PEDIDO[[#This Row],[PEDIDO]]*PEDIDO[[#This Row],[UNIDADES]],"")</f>
        <v/>
      </c>
      <c r="I63" s="80"/>
      <c r="J63" s="81"/>
      <c r="K63" s="67"/>
      <c r="M63" s="39"/>
    </row>
    <row r="64" spans="1:13" ht="53.25" customHeight="1" thickBot="1" x14ac:dyDescent="0.25">
      <c r="B64" s="74"/>
      <c r="C64" s="71" t="str">
        <f>_xlfn.XLOOKUP($B64,precios[ID ARTICULO],precios[ARTICULO],"",0,1)</f>
        <v/>
      </c>
      <c r="D64" s="42"/>
      <c r="E64" s="55"/>
      <c r="F64" s="76" t="str">
        <f>_xlfn.XLOOKUP($B64,precios[ID ARTICULO],precios[COLOR],"",0,1)</f>
        <v/>
      </c>
      <c r="G64" s="76" t="str">
        <f>IF($E$41="SIN MONTAJE",_xlfn.XLOOKUP(PEDIDO[[#This Row],[ID]],precios[ID ARTICULO],precios[SIN MONTAJE],"",0,1),IF($E$41="CON MONTAJE",_xlfn.XLOOKUP(PEDIDO[[#This Row],[ID]],precios[ID ARTICULO],precios[CON MONTAJE],"",0,1),""))</f>
        <v/>
      </c>
      <c r="H64" s="77" t="str">
        <f>IFERROR(+PEDIDO[[#This Row],[PEDIDO]]*PEDIDO[[#This Row],[UNIDADES]],"")</f>
        <v/>
      </c>
      <c r="I64" s="75"/>
      <c r="J64" s="78"/>
      <c r="L64" s="56"/>
    </row>
    <row r="65" spans="1:13" ht="53.25" customHeight="1" thickBot="1" x14ac:dyDescent="0.25">
      <c r="A65" s="67"/>
      <c r="B65" s="60"/>
      <c r="C65" s="72" t="str">
        <f>_xlfn.XLOOKUP($B65,precios[ID ARTICULO],precios[ARTICULO],"",0,1)</f>
        <v/>
      </c>
      <c r="D65" s="61"/>
      <c r="E65" s="68"/>
      <c r="F65" s="79" t="str">
        <f>_xlfn.XLOOKUP($B65,precios[ID ARTICULO],precios[COLOR],"",0,1)</f>
        <v/>
      </c>
      <c r="G65" s="79" t="str">
        <f>IF($E$41="SIN MONTAJE",_xlfn.XLOOKUP(PEDIDO[[#This Row],[ID]],precios[ID ARTICULO],precios[SIN MONTAJE],"",0,1),IF($E$41="CON MONTAJE",_xlfn.XLOOKUP(PEDIDO[[#This Row],[ID]],precios[ID ARTICULO],precios[CON MONTAJE],"",0,1),""))</f>
        <v/>
      </c>
      <c r="H65" s="70" t="str">
        <f>IFERROR(+PEDIDO[[#This Row],[PEDIDO]]*PEDIDO[[#This Row],[UNIDADES]],"")</f>
        <v/>
      </c>
      <c r="I65" s="80"/>
      <c r="J65" s="81"/>
      <c r="K65" s="67"/>
      <c r="M65" s="39"/>
    </row>
    <row r="66" spans="1:13" ht="53.25" customHeight="1" thickBot="1" x14ac:dyDescent="0.25">
      <c r="B66" s="74"/>
      <c r="C66" s="71" t="str">
        <f>_xlfn.XLOOKUP($B66,precios[ID ARTICULO],precios[ARTICULO],"",0,1)</f>
        <v/>
      </c>
      <c r="D66" s="42"/>
      <c r="E66" s="55"/>
      <c r="F66" s="76" t="str">
        <f>_xlfn.XLOOKUP($B66,precios[ID ARTICULO],precios[COLOR],"",0,1)</f>
        <v/>
      </c>
      <c r="G66" s="76" t="str">
        <f>IF($E$41="SIN MONTAJE",_xlfn.XLOOKUP(PEDIDO[[#This Row],[ID]],precios[ID ARTICULO],precios[SIN MONTAJE],"",0,1),IF($E$41="CON MONTAJE",_xlfn.XLOOKUP(PEDIDO[[#This Row],[ID]],precios[ID ARTICULO],precios[CON MONTAJE],"",0,1),""))</f>
        <v/>
      </c>
      <c r="H66" s="77" t="str">
        <f>IFERROR(+PEDIDO[[#This Row],[PEDIDO]]*PEDIDO[[#This Row],[UNIDADES]],"")</f>
        <v/>
      </c>
      <c r="I66" s="75"/>
      <c r="J66" s="78" t="str">
        <f>_xlfn.XLOOKUP($B66,precios[ID ARTICULO],precios[CARACTERISTICAS],"",0,1)</f>
        <v/>
      </c>
      <c r="L66" s="56"/>
    </row>
    <row r="67" spans="1:13" ht="53.25" customHeight="1" thickBot="1" x14ac:dyDescent="0.25">
      <c r="A67" s="67"/>
      <c r="B67" s="60"/>
      <c r="C67" s="72" t="str">
        <f>_xlfn.XLOOKUP($B67,precios[ID ARTICULO],precios[ARTICULO],"",0,1)</f>
        <v/>
      </c>
      <c r="D67" s="61"/>
      <c r="E67" s="68"/>
      <c r="F67" s="79" t="str">
        <f>_xlfn.XLOOKUP($B67,precios[ID ARTICULO],precios[COLOR],"",0,1)</f>
        <v/>
      </c>
      <c r="G67" s="79" t="str">
        <f>IF($E$41="SIN MONTAJE",_xlfn.XLOOKUP(PEDIDO[[#This Row],[ID]],precios[ID ARTICULO],precios[SIN MONTAJE],"",0,1),IF($E$41="CON MONTAJE",_xlfn.XLOOKUP(PEDIDO[[#This Row],[ID]],precios[ID ARTICULO],precios[CON MONTAJE],"",0,1),""))</f>
        <v/>
      </c>
      <c r="H67" s="70" t="str">
        <f>IFERROR(+PEDIDO[[#This Row],[PEDIDO]]*PEDIDO[[#This Row],[UNIDADES]],"")</f>
        <v/>
      </c>
      <c r="I67" s="80"/>
      <c r="J67" s="81" t="str">
        <f>_xlfn.XLOOKUP($B67,precios[ID ARTICULO],precios[CARACTERISTICAS],"",0,1)</f>
        <v/>
      </c>
      <c r="K67" s="67"/>
      <c r="M67" s="39"/>
    </row>
    <row r="68" spans="1:13" ht="53.25" customHeight="1" thickBot="1" x14ac:dyDescent="0.25">
      <c r="B68" s="74"/>
      <c r="C68" s="71" t="str">
        <f>_xlfn.XLOOKUP($B68,precios[ID ARTICULO],precios[ARTICULO],"",0,1)</f>
        <v/>
      </c>
      <c r="D68" s="42"/>
      <c r="E68" s="55"/>
      <c r="F68" s="76" t="str">
        <f>_xlfn.XLOOKUP($B68,precios[ID ARTICULO],precios[COLOR],"",0,1)</f>
        <v/>
      </c>
      <c r="G68" s="76" t="str">
        <f>IF($E$41="SIN MONTAJE",_xlfn.XLOOKUP(PEDIDO[[#This Row],[ID]],precios[ID ARTICULO],precios[SIN MONTAJE],"",0,1),IF($E$41="CON MONTAJE",_xlfn.XLOOKUP(PEDIDO[[#This Row],[ID]],precios[ID ARTICULO],precios[CON MONTAJE],"",0,1),""))</f>
        <v/>
      </c>
      <c r="H68" s="77" t="str">
        <f>IFERROR(+PEDIDO[[#This Row],[PEDIDO]]*PEDIDO[[#This Row],[UNIDADES]],"")</f>
        <v/>
      </c>
      <c r="I68" s="75"/>
      <c r="J68" s="78" t="str">
        <f>_xlfn.XLOOKUP($B68,precios[ID ARTICULO],precios[CARACTERISTICAS],"",0,1)</f>
        <v/>
      </c>
      <c r="L68" s="56"/>
    </row>
    <row r="69" spans="1:13" ht="53.25" customHeight="1" thickBot="1" x14ac:dyDescent="0.25">
      <c r="A69" s="67"/>
      <c r="B69" s="60"/>
      <c r="C69" s="72" t="str">
        <f>_xlfn.XLOOKUP($B69,precios[ID ARTICULO],precios[ARTICULO],"",0,1)</f>
        <v/>
      </c>
      <c r="D69" s="61"/>
      <c r="E69" s="68"/>
      <c r="F69" s="79" t="str">
        <f>_xlfn.XLOOKUP($B69,precios[ID ARTICULO],precios[COLOR],"",0,1)</f>
        <v/>
      </c>
      <c r="G69" s="79" t="str">
        <f>IF($E$41="SIN MONTAJE",_xlfn.XLOOKUP(PEDIDO[[#This Row],[ID]],precios[ID ARTICULO],precios[SIN MONTAJE],"",0,1),IF($E$41="CON MONTAJE",_xlfn.XLOOKUP(PEDIDO[[#This Row],[ID]],precios[ID ARTICULO],precios[CON MONTAJE],"",0,1),""))</f>
        <v/>
      </c>
      <c r="H69" s="70" t="str">
        <f>IFERROR(+PEDIDO[[#This Row],[PEDIDO]]*PEDIDO[[#This Row],[UNIDADES]],"")</f>
        <v/>
      </c>
      <c r="I69" s="80"/>
      <c r="J69" s="81" t="str">
        <f>_xlfn.XLOOKUP($B69,precios[ID ARTICULO],precios[CARACTERISTICAS],"",0,1)</f>
        <v/>
      </c>
      <c r="K69" s="67"/>
      <c r="M69" s="39"/>
    </row>
    <row r="70" spans="1:13" ht="53.25" customHeight="1" thickBot="1" x14ac:dyDescent="0.25">
      <c r="B70" s="74"/>
      <c r="C70" s="71" t="str">
        <f>_xlfn.XLOOKUP($B70,precios[ID ARTICULO],precios[ARTICULO],"",0,1)</f>
        <v/>
      </c>
      <c r="D70" s="42"/>
      <c r="E70" s="55"/>
      <c r="F70" s="76" t="str">
        <f>_xlfn.XLOOKUP($B70,precios[ID ARTICULO],precios[COLOR],"",0,1)</f>
        <v/>
      </c>
      <c r="G70" s="76" t="str">
        <f>IF($E$41="SIN MONTAJE",_xlfn.XLOOKUP(PEDIDO[[#This Row],[ID]],precios[ID ARTICULO],precios[SIN MONTAJE],"",0,1),IF($E$41="CON MONTAJE",_xlfn.XLOOKUP(PEDIDO[[#This Row],[ID]],precios[ID ARTICULO],precios[CON MONTAJE],"",0,1),""))</f>
        <v/>
      </c>
      <c r="H70" s="77" t="str">
        <f>IFERROR(+PEDIDO[[#This Row],[PEDIDO]]*PEDIDO[[#This Row],[UNIDADES]],"")</f>
        <v/>
      </c>
      <c r="I70" s="75"/>
      <c r="J70" s="78" t="str">
        <f>_xlfn.XLOOKUP($B70,precios[ID ARTICULO],precios[CARACTERISTICAS],"",0,1)</f>
        <v/>
      </c>
      <c r="L70" s="56"/>
    </row>
    <row r="71" spans="1:13" x14ac:dyDescent="0.2">
      <c r="B71" s="59"/>
    </row>
  </sheetData>
  <sheetProtection algorithmName="SHA-512" hashValue="sftnAOS/VRpT9yAzSLnEc3xWujSn78KRLIKOWbNpdwZZv0Fv6Dvny6LM7mK6ENdsswy2MfcE6ChoXFROFCE3Qw==" saltValue="xnFOxl8/BM3SG+HaW7ReWA==" spinCount="100000" sheet="1" objects="1" scenarios="1"/>
  <protectedRanges>
    <protectedRange algorithmName="SHA-512" hashValue="CXB/5amn3UE0G12qWvry7obek5j70B9iY9Ym2z2s+MZp9xGAHlO590t2UtIR2K/zT/pE0IxQi72rkl6hhL7csQ==" saltValue="6XxEGqG2ur2Ch7XJ9SICgw==" spinCount="100000" sqref="J32:J38" name="Rango2"/>
  </protectedRanges>
  <mergeCells count="49">
    <mergeCell ref="B18:C18"/>
    <mergeCell ref="B20:C20"/>
    <mergeCell ref="D10:H10"/>
    <mergeCell ref="D11:H11"/>
    <mergeCell ref="B10:C10"/>
    <mergeCell ref="B11:C11"/>
    <mergeCell ref="D14:H14"/>
    <mergeCell ref="B12:C12"/>
    <mergeCell ref="B13:C13"/>
    <mergeCell ref="D12:H12"/>
    <mergeCell ref="D13:H13"/>
    <mergeCell ref="B14:C14"/>
    <mergeCell ref="B1:H1"/>
    <mergeCell ref="D8:H8"/>
    <mergeCell ref="D9:H9"/>
    <mergeCell ref="B9:C9"/>
    <mergeCell ref="B3:C3"/>
    <mergeCell ref="D26:H26"/>
    <mergeCell ref="B27:C27"/>
    <mergeCell ref="D30:H30"/>
    <mergeCell ref="D31:H31"/>
    <mergeCell ref="D16:H16"/>
    <mergeCell ref="D17:H17"/>
    <mergeCell ref="B16:C16"/>
    <mergeCell ref="B28:C28"/>
    <mergeCell ref="D24:H24"/>
    <mergeCell ref="D25:H25"/>
    <mergeCell ref="D27:H27"/>
    <mergeCell ref="B23:C23"/>
    <mergeCell ref="D23:H23"/>
    <mergeCell ref="B19:C19"/>
    <mergeCell ref="B29:C29"/>
    <mergeCell ref="B24:C24"/>
    <mergeCell ref="D33:F33"/>
    <mergeCell ref="B35:C35"/>
    <mergeCell ref="D35:H35"/>
    <mergeCell ref="D34:H34"/>
    <mergeCell ref="D15:H15"/>
    <mergeCell ref="B17:C17"/>
    <mergeCell ref="B34:C34"/>
    <mergeCell ref="B31:C31"/>
    <mergeCell ref="B30:C30"/>
    <mergeCell ref="D18:H18"/>
    <mergeCell ref="D20:H20"/>
    <mergeCell ref="B15:C15"/>
    <mergeCell ref="D29:H29"/>
    <mergeCell ref="B26:C26"/>
    <mergeCell ref="D28:H28"/>
    <mergeCell ref="B25:C25"/>
  </mergeCells>
  <phoneticPr fontId="0" type="noConversion"/>
  <conditionalFormatting sqref="B44">
    <cfRule type="duplicateValues" dxfId="14" priority="22"/>
  </conditionalFormatting>
  <conditionalFormatting sqref="B46">
    <cfRule type="duplicateValues" dxfId="13" priority="8"/>
  </conditionalFormatting>
  <conditionalFormatting sqref="B48">
    <cfRule type="duplicateValues" dxfId="12" priority="7"/>
  </conditionalFormatting>
  <conditionalFormatting sqref="B50">
    <cfRule type="duplicateValues" dxfId="11" priority="5"/>
  </conditionalFormatting>
  <conditionalFormatting sqref="B52">
    <cfRule type="duplicateValues" dxfId="10" priority="18"/>
  </conditionalFormatting>
  <conditionalFormatting sqref="B54">
    <cfRule type="duplicateValues" dxfId="9" priority="4"/>
  </conditionalFormatting>
  <conditionalFormatting sqref="B56">
    <cfRule type="duplicateValues" dxfId="8" priority="16"/>
  </conditionalFormatting>
  <conditionalFormatting sqref="B58">
    <cfRule type="duplicateValues" dxfId="7" priority="3"/>
  </conditionalFormatting>
  <conditionalFormatting sqref="B60">
    <cfRule type="duplicateValues" dxfId="6" priority="14"/>
  </conditionalFormatting>
  <conditionalFormatting sqref="B62">
    <cfRule type="duplicateValues" dxfId="5" priority="2"/>
  </conditionalFormatting>
  <conditionalFormatting sqref="B64">
    <cfRule type="duplicateValues" dxfId="4" priority="12"/>
  </conditionalFormatting>
  <conditionalFormatting sqref="B66">
    <cfRule type="duplicateValues" dxfId="3" priority="1"/>
  </conditionalFormatting>
  <conditionalFormatting sqref="B68">
    <cfRule type="duplicateValues" dxfId="2" priority="10"/>
  </conditionalFormatting>
  <conditionalFormatting sqref="B70">
    <cfRule type="duplicateValues" dxfId="1" priority="9"/>
  </conditionalFormatting>
  <dataValidations count="1">
    <dataValidation type="list" allowBlank="1" showInputMessage="1" showErrorMessage="1" sqref="E41" xr:uid="{89C4A931-D213-4C14-8F32-FD7B7661A5A0}">
      <formula1>$N$1:$N$2</formula1>
    </dataValidation>
  </dataValidations>
  <hyperlinks>
    <hyperlink ref="L23" r:id="rId1" display="http://sedes.fcc.es/" xr:uid="{00000000-0004-0000-0000-000000000000}"/>
    <hyperlink ref="J24" r:id="rId2" display="http://sedes.fcc.es/" xr:uid="{B2AD43D2-F47E-4C21-B4CE-7A6B6E1CD25E}"/>
  </hyperlinks>
  <pageMargins left="0.39370078740157483" right="0.39370078740157483" top="0.59055118110236227" bottom="0.39370078740157483" header="0" footer="0"/>
  <pageSetup paperSize="9" scale="52" orientation="portrait" r:id="rId3"/>
  <headerFooter alignWithMargins="0"/>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N5"/>
  <sheetViews>
    <sheetView workbookViewId="0">
      <selection activeCell="F14" sqref="F14"/>
    </sheetView>
  </sheetViews>
  <sheetFormatPr baseColWidth="10" defaultColWidth="11.42578125" defaultRowHeight="12.75" x14ac:dyDescent="0.2"/>
  <cols>
    <col min="1" max="1" width="12.7109375" customWidth="1"/>
    <col min="3" max="3" width="17.7109375" customWidth="1"/>
    <col min="6" max="6" width="11.7109375" customWidth="1"/>
    <col min="11" max="11" width="15" customWidth="1"/>
    <col min="12" max="12" width="13.140625" customWidth="1"/>
    <col min="13" max="13" width="16.7109375" customWidth="1"/>
    <col min="14" max="14" width="12.85546875" customWidth="1"/>
    <col min="19" max="19" width="14.140625" customWidth="1"/>
    <col min="20" max="20" width="18.28515625" customWidth="1"/>
    <col min="21" max="21" width="13.7109375" customWidth="1"/>
    <col min="22" max="22" width="12.85546875" customWidth="1"/>
    <col min="23" max="23" width="14.28515625" customWidth="1"/>
    <col min="24" max="24" width="13.85546875" customWidth="1"/>
    <col min="26" max="26" width="16.140625" customWidth="1"/>
    <col min="28" max="28" width="23.28515625" customWidth="1"/>
    <col min="32" max="32" width="12.28515625" customWidth="1"/>
    <col min="35" max="35" width="13.140625" customWidth="1"/>
    <col min="37" max="39" width="17.42578125" customWidth="1"/>
    <col min="40" max="40" width="19.5703125" customWidth="1"/>
  </cols>
  <sheetData>
    <row r="1" spans="1:40" x14ac:dyDescent="0.2">
      <c r="A1" s="26" t="s">
        <v>42</v>
      </c>
      <c r="B1" s="26" t="s">
        <v>43</v>
      </c>
      <c r="C1" s="26" t="s">
        <v>4</v>
      </c>
      <c r="D1" s="26" t="s">
        <v>44</v>
      </c>
      <c r="E1" s="26" t="s">
        <v>45</v>
      </c>
      <c r="F1" s="26" t="s">
        <v>46</v>
      </c>
      <c r="G1" s="26" t="s">
        <v>8</v>
      </c>
      <c r="H1" s="26" t="s">
        <v>47</v>
      </c>
      <c r="I1" s="26" t="s">
        <v>41</v>
      </c>
      <c r="J1" s="26" t="s">
        <v>48</v>
      </c>
      <c r="K1" s="26" t="s">
        <v>49</v>
      </c>
      <c r="L1" s="26" t="s">
        <v>50</v>
      </c>
      <c r="M1" s="26" t="s">
        <v>51</v>
      </c>
      <c r="N1" s="26" t="s">
        <v>52</v>
      </c>
      <c r="O1" s="26" t="s">
        <v>53</v>
      </c>
      <c r="P1" s="38" t="s">
        <v>75</v>
      </c>
      <c r="Q1" s="26" t="s">
        <v>54</v>
      </c>
      <c r="R1" s="26" t="s">
        <v>55</v>
      </c>
      <c r="S1" s="26" t="s">
        <v>56</v>
      </c>
      <c r="T1" s="26" t="s">
        <v>57</v>
      </c>
      <c r="U1" s="26" t="s">
        <v>58</v>
      </c>
      <c r="V1" s="26" t="s">
        <v>59</v>
      </c>
      <c r="W1" s="26" t="s">
        <v>60</v>
      </c>
      <c r="X1" s="26" t="s">
        <v>61</v>
      </c>
      <c r="Y1" s="26" t="s">
        <v>62</v>
      </c>
      <c r="Z1" s="26" t="s">
        <v>63</v>
      </c>
      <c r="AA1" s="26" t="s">
        <v>64</v>
      </c>
      <c r="AB1" s="26" t="s">
        <v>65</v>
      </c>
      <c r="AC1" s="26" t="s">
        <v>120</v>
      </c>
      <c r="AD1" s="26" t="s">
        <v>66</v>
      </c>
      <c r="AE1" s="26" t="s">
        <v>67</v>
      </c>
      <c r="AF1" s="26" t="s">
        <v>38</v>
      </c>
      <c r="AG1" s="26" t="s">
        <v>39</v>
      </c>
      <c r="AH1" s="26" t="s">
        <v>40</v>
      </c>
      <c r="AI1" s="26" t="s">
        <v>68</v>
      </c>
      <c r="AJ1" s="26" t="s">
        <v>35</v>
      </c>
      <c r="AK1" s="26" t="s">
        <v>69</v>
      </c>
      <c r="AL1" s="26" t="s">
        <v>70</v>
      </c>
      <c r="AM1" s="26" t="s">
        <v>71</v>
      </c>
      <c r="AN1" s="26" t="s">
        <v>121</v>
      </c>
    </row>
    <row r="2" spans="1:40" x14ac:dyDescent="0.2">
      <c r="A2">
        <f>+plantilla!$E$6</f>
        <v>0</v>
      </c>
      <c r="B2">
        <f>+plantilla!$D$6</f>
        <v>0</v>
      </c>
      <c r="C2" t="str">
        <f>+plantilla!$G$6</f>
        <v>KAELOFFITE</v>
      </c>
      <c r="D2" s="24">
        <f>+plantilla!$H$3</f>
        <v>0</v>
      </c>
      <c r="E2">
        <f>+plantilla!$D$9</f>
        <v>0</v>
      </c>
      <c r="F2">
        <f>+plantilla!$D$10</f>
        <v>0</v>
      </c>
      <c r="G2">
        <f>+plantilla!$D$11</f>
        <v>0</v>
      </c>
      <c r="H2">
        <f>+plantilla!$D$12</f>
        <v>0</v>
      </c>
      <c r="I2">
        <f>+plantilla!$D$13</f>
        <v>0</v>
      </c>
      <c r="J2">
        <f>+plantilla!$D$14</f>
        <v>0</v>
      </c>
      <c r="K2">
        <f>+plantilla!$D$15</f>
        <v>0</v>
      </c>
      <c r="L2">
        <f>+plantilla!$D$16</f>
        <v>0</v>
      </c>
      <c r="M2">
        <f>+plantilla!$D$17</f>
        <v>0</v>
      </c>
      <c r="N2">
        <f>+plantilla!$D$18</f>
        <v>0</v>
      </c>
      <c r="O2">
        <f>+plantilla!$D$20</f>
        <v>0</v>
      </c>
      <c r="P2">
        <f>+plantilla!$D$21</f>
        <v>0</v>
      </c>
      <c r="Q2">
        <f>+plantilla!$D$23</f>
        <v>0</v>
      </c>
      <c r="R2">
        <f>+plantilla!$D$24</f>
        <v>0</v>
      </c>
      <c r="S2">
        <f>+plantilla!$D$25</f>
        <v>0</v>
      </c>
      <c r="T2">
        <f>+plantilla!$D$26</f>
        <v>0</v>
      </c>
      <c r="U2">
        <f>+plantilla!$D$27</f>
        <v>0</v>
      </c>
      <c r="V2">
        <f>+plantilla!$D$28</f>
        <v>0</v>
      </c>
      <c r="W2">
        <f>+plantilla!$D$29</f>
        <v>0</v>
      </c>
      <c r="X2">
        <f>+plantilla!$D$30</f>
        <v>0</v>
      </c>
      <c r="Y2">
        <f>+plantilla!$D$31</f>
        <v>0</v>
      </c>
      <c r="Z2">
        <f>+plantilla!$D$34</f>
        <v>0</v>
      </c>
      <c r="AA2">
        <f>+plantilla!$D$35</f>
        <v>0</v>
      </c>
      <c r="AB2" s="24"/>
      <c r="AC2" t="str">
        <f>_xlfn.XLOOKUP(Tabla48[[#This Row],[REF PROV]],precios[ID ARTICULO],precios[FCC],"NO",0,1)</f>
        <v>NO</v>
      </c>
      <c r="AD2" t="str">
        <f>+plantilla!C44</f>
        <v/>
      </c>
      <c r="AF2">
        <f>+plantilla!D44</f>
        <v>0</v>
      </c>
      <c r="AG2">
        <f>+plantilla!E44</f>
        <v>0</v>
      </c>
      <c r="AH2" t="str">
        <f>+plantilla!F44</f>
        <v/>
      </c>
      <c r="AI2" s="25" t="str">
        <f>+plantilla!G44</f>
        <v/>
      </c>
      <c r="AJ2" s="25" t="str">
        <f>+plantilla!H44</f>
        <v/>
      </c>
      <c r="AL2">
        <f>+AF2*AK2</f>
        <v>0</v>
      </c>
      <c r="AM2" s="31" t="str">
        <f>IFERROR(+AL2+AJ2,"0")</f>
        <v>0</v>
      </c>
      <c r="AN2">
        <f>plantilla!B44</f>
        <v>0</v>
      </c>
    </row>
    <row r="3" spans="1:40" x14ac:dyDescent="0.2">
      <c r="A3">
        <f>+plantilla!$E$6</f>
        <v>0</v>
      </c>
      <c r="B3">
        <f>+plantilla!$D$6</f>
        <v>0</v>
      </c>
      <c r="C3" t="str">
        <f>+plantilla!$G$6</f>
        <v>KAELOFFITE</v>
      </c>
      <c r="D3" s="24">
        <f>+plantilla!$H$3</f>
        <v>0</v>
      </c>
      <c r="E3">
        <f>+plantilla!$D$9</f>
        <v>0</v>
      </c>
      <c r="F3">
        <f>+plantilla!$D$10</f>
        <v>0</v>
      </c>
      <c r="G3">
        <f>+plantilla!$D$11</f>
        <v>0</v>
      </c>
      <c r="H3">
        <f>+plantilla!$D$12</f>
        <v>0</v>
      </c>
      <c r="I3">
        <f>+plantilla!$D$13</f>
        <v>0</v>
      </c>
      <c r="J3">
        <f>+plantilla!$D$14</f>
        <v>0</v>
      </c>
      <c r="K3">
        <f>+plantilla!$D$15</f>
        <v>0</v>
      </c>
      <c r="L3">
        <f>+plantilla!$D$16</f>
        <v>0</v>
      </c>
      <c r="M3">
        <f>+plantilla!$D$17</f>
        <v>0</v>
      </c>
      <c r="N3">
        <f>+plantilla!$D$18</f>
        <v>0</v>
      </c>
      <c r="O3">
        <f>+plantilla!$D$20</f>
        <v>0</v>
      </c>
      <c r="P3">
        <f>+plantilla!$D$21</f>
        <v>0</v>
      </c>
      <c r="Q3">
        <f>+plantilla!$D$23</f>
        <v>0</v>
      </c>
      <c r="R3">
        <f>+plantilla!$D$24</f>
        <v>0</v>
      </c>
      <c r="S3">
        <f>+plantilla!$D$25</f>
        <v>0</v>
      </c>
      <c r="T3">
        <f>+plantilla!$D$26</f>
        <v>0</v>
      </c>
      <c r="U3">
        <f>+plantilla!$D$27</f>
        <v>0</v>
      </c>
      <c r="V3">
        <f>+plantilla!$D$28</f>
        <v>0</v>
      </c>
      <c r="W3">
        <f>+plantilla!$D$29</f>
        <v>0</v>
      </c>
      <c r="X3">
        <f>+plantilla!$D$30</f>
        <v>0</v>
      </c>
      <c r="Y3">
        <f>+plantilla!$D$31</f>
        <v>0</v>
      </c>
      <c r="Z3">
        <f>+plantilla!$D$34</f>
        <v>0</v>
      </c>
      <c r="AA3">
        <f>+plantilla!$D$35</f>
        <v>0</v>
      </c>
      <c r="AB3" s="24"/>
      <c r="AC3" t="str">
        <f>_xlfn.XLOOKUP(Tabla48[[#This Row],[REF PROV]],precios[ID ARTICULO],precios[FCC],"NO",0,1)</f>
        <v>NO</v>
      </c>
      <c r="AD3" t="str">
        <f>+plantilla!C45</f>
        <v/>
      </c>
      <c r="AF3">
        <f>+plantilla!D45</f>
        <v>0</v>
      </c>
      <c r="AG3">
        <f>+plantilla!E45</f>
        <v>0</v>
      </c>
      <c r="AH3" t="str">
        <f>+plantilla!F45</f>
        <v/>
      </c>
      <c r="AI3" s="25" t="str">
        <f>+plantilla!G45</f>
        <v/>
      </c>
      <c r="AJ3" s="25" t="str">
        <f>+plantilla!H45</f>
        <v/>
      </c>
      <c r="AL3">
        <f>+AF3*AK3</f>
        <v>0</v>
      </c>
      <c r="AM3" s="31" t="str">
        <f>IFERROR(+AL3+AJ3,"0")</f>
        <v>0</v>
      </c>
      <c r="AN3">
        <f>plantilla!B45</f>
        <v>0</v>
      </c>
    </row>
    <row r="4" spans="1:40" x14ac:dyDescent="0.2">
      <c r="A4">
        <f>+plantilla!$E$6</f>
        <v>0</v>
      </c>
      <c r="B4">
        <f>+plantilla!$D$6</f>
        <v>0</v>
      </c>
      <c r="C4" t="str">
        <f>+plantilla!$G$6</f>
        <v>KAELOFFITE</v>
      </c>
      <c r="D4" s="24">
        <f>+plantilla!$H$3</f>
        <v>0</v>
      </c>
      <c r="E4">
        <f>+plantilla!$D$9</f>
        <v>0</v>
      </c>
      <c r="F4">
        <f>+plantilla!$D$10</f>
        <v>0</v>
      </c>
      <c r="G4">
        <f>+plantilla!$D$11</f>
        <v>0</v>
      </c>
      <c r="H4">
        <f>+plantilla!$D$12</f>
        <v>0</v>
      </c>
      <c r="I4">
        <f>+plantilla!$D$13</f>
        <v>0</v>
      </c>
      <c r="J4">
        <f>+plantilla!$D$14</f>
        <v>0</v>
      </c>
      <c r="K4">
        <f>+plantilla!$D$15</f>
        <v>0</v>
      </c>
      <c r="L4">
        <f>+plantilla!$D$16</f>
        <v>0</v>
      </c>
      <c r="M4">
        <f>+plantilla!$D$17</f>
        <v>0</v>
      </c>
      <c r="N4">
        <f>+plantilla!$D$18</f>
        <v>0</v>
      </c>
      <c r="O4">
        <f>+plantilla!$D$20</f>
        <v>0</v>
      </c>
      <c r="P4">
        <f>+plantilla!$D$21</f>
        <v>0</v>
      </c>
      <c r="Q4">
        <f>+plantilla!$D$23</f>
        <v>0</v>
      </c>
      <c r="R4">
        <f>+plantilla!$D$24</f>
        <v>0</v>
      </c>
      <c r="S4">
        <f>+plantilla!$D$25</f>
        <v>0</v>
      </c>
      <c r="T4">
        <f>+plantilla!$D$26</f>
        <v>0</v>
      </c>
      <c r="U4">
        <f>+plantilla!$D$27</f>
        <v>0</v>
      </c>
      <c r="V4">
        <f>+plantilla!$D$28</f>
        <v>0</v>
      </c>
      <c r="W4">
        <f>+plantilla!$D$29</f>
        <v>0</v>
      </c>
      <c r="X4">
        <f>+plantilla!$D$30</f>
        <v>0</v>
      </c>
      <c r="Y4">
        <f>+plantilla!$D$31</f>
        <v>0</v>
      </c>
      <c r="Z4">
        <f>+plantilla!$D$34</f>
        <v>0</v>
      </c>
      <c r="AA4">
        <f>+plantilla!$D$35</f>
        <v>0</v>
      </c>
      <c r="AB4" s="24"/>
      <c r="AC4" t="str">
        <f>_xlfn.XLOOKUP(Tabla48[[#This Row],[REF PROV]],precios[ID ARTICULO],precios[FCC],"NO",0,1)</f>
        <v>NO</v>
      </c>
      <c r="AD4" t="str">
        <f>+plantilla!C46</f>
        <v/>
      </c>
      <c r="AF4">
        <f>+plantilla!D46</f>
        <v>0</v>
      </c>
      <c r="AG4">
        <f>+plantilla!E46</f>
        <v>0</v>
      </c>
      <c r="AH4" t="str">
        <f>+plantilla!F46</f>
        <v/>
      </c>
      <c r="AI4" s="25" t="str">
        <f>+plantilla!G46</f>
        <v/>
      </c>
      <c r="AJ4" s="25" t="str">
        <f>+plantilla!H46</f>
        <v/>
      </c>
      <c r="AL4">
        <f>+AF4*AK4</f>
        <v>0</v>
      </c>
      <c r="AM4" s="31" t="str">
        <f>IFERROR(+AL4+AJ4,"0")</f>
        <v>0</v>
      </c>
      <c r="AN4">
        <f>plantilla!B46</f>
        <v>0</v>
      </c>
    </row>
    <row r="5" spans="1:40" x14ac:dyDescent="0.2">
      <c r="A5">
        <f>+plantilla!$E$6</f>
        <v>0</v>
      </c>
      <c r="B5">
        <f>+plantilla!$D$6</f>
        <v>0</v>
      </c>
      <c r="C5" t="str">
        <f>+plantilla!$G$6</f>
        <v>KAELOFFITE</v>
      </c>
      <c r="D5" s="24">
        <f>+plantilla!$H$3</f>
        <v>0</v>
      </c>
      <c r="E5">
        <f>+plantilla!$D$9</f>
        <v>0</v>
      </c>
      <c r="F5">
        <f>+plantilla!$D$10</f>
        <v>0</v>
      </c>
      <c r="G5">
        <f>+plantilla!$D$11</f>
        <v>0</v>
      </c>
      <c r="H5">
        <f>+plantilla!$D$12</f>
        <v>0</v>
      </c>
      <c r="I5">
        <f>+plantilla!$D$13</f>
        <v>0</v>
      </c>
      <c r="J5">
        <f>+plantilla!$D$14</f>
        <v>0</v>
      </c>
      <c r="K5">
        <f>+plantilla!$D$15</f>
        <v>0</v>
      </c>
      <c r="L5">
        <f>+plantilla!$D$16</f>
        <v>0</v>
      </c>
      <c r="M5">
        <f>+plantilla!$D$17</f>
        <v>0</v>
      </c>
      <c r="N5">
        <f>+plantilla!$D$18</f>
        <v>0</v>
      </c>
      <c r="O5">
        <f>+plantilla!$D$20</f>
        <v>0</v>
      </c>
      <c r="P5">
        <f>+plantilla!$D$21</f>
        <v>0</v>
      </c>
      <c r="Q5">
        <f>+plantilla!$D$23</f>
        <v>0</v>
      </c>
      <c r="R5">
        <f>+plantilla!$D$24</f>
        <v>0</v>
      </c>
      <c r="S5">
        <f>+plantilla!$D$25</f>
        <v>0</v>
      </c>
      <c r="T5">
        <f>+plantilla!$D$26</f>
        <v>0</v>
      </c>
      <c r="U5">
        <f>+plantilla!$D$27</f>
        <v>0</v>
      </c>
      <c r="V5">
        <f>+plantilla!$D$28</f>
        <v>0</v>
      </c>
      <c r="W5">
        <f>+plantilla!$D$29</f>
        <v>0</v>
      </c>
      <c r="X5">
        <f>+plantilla!$D$30</f>
        <v>0</v>
      </c>
      <c r="Y5">
        <f>+plantilla!$D$31</f>
        <v>0</v>
      </c>
      <c r="Z5">
        <f>+plantilla!$D$34</f>
        <v>0</v>
      </c>
      <c r="AA5">
        <f>+plantilla!$D$35</f>
        <v>0</v>
      </c>
      <c r="AB5" s="24"/>
      <c r="AC5" t="str">
        <f>_xlfn.XLOOKUP(Tabla48[[#This Row],[REF PROV]],precios[ID ARTICULO],precios[FCC],"NO",0,1)</f>
        <v>NO</v>
      </c>
      <c r="AD5" t="str">
        <f>+plantilla!C47</f>
        <v/>
      </c>
      <c r="AF5">
        <f>+plantilla!D47</f>
        <v>0</v>
      </c>
      <c r="AG5">
        <f>+plantilla!E47</f>
        <v>0</v>
      </c>
      <c r="AH5" t="str">
        <f>+plantilla!F47</f>
        <v/>
      </c>
      <c r="AI5" s="25" t="str">
        <f>+plantilla!G47</f>
        <v/>
      </c>
      <c r="AJ5" s="25" t="str">
        <f>+plantilla!H47</f>
        <v/>
      </c>
      <c r="AL5">
        <f>+AF5*AK5</f>
        <v>0</v>
      </c>
      <c r="AM5" s="31" t="str">
        <f>IFERROR(+AL5+AJ5,"0")</f>
        <v>0</v>
      </c>
      <c r="AN5">
        <f>plantilla!B47</f>
        <v>0</v>
      </c>
    </row>
  </sheetData>
  <phoneticPr fontId="14" type="noConversion"/>
  <pageMargins left="0.75" right="0.75" top="1" bottom="1" header="0" footer="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dimension ref="A1:Q178"/>
  <sheetViews>
    <sheetView topLeftCell="A176" workbookViewId="0">
      <selection activeCell="B178" sqref="B178"/>
    </sheetView>
  </sheetViews>
  <sheetFormatPr baseColWidth="10" defaultColWidth="11.42578125" defaultRowHeight="12.75" x14ac:dyDescent="0.2"/>
  <cols>
    <col min="1" max="1" width="20.42578125" customWidth="1"/>
    <col min="2" max="2" width="85.5703125" customWidth="1"/>
    <col min="3" max="3" width="19.85546875" customWidth="1"/>
    <col min="4" max="4" width="10" customWidth="1"/>
    <col min="5" max="5" width="16" customWidth="1"/>
    <col min="6" max="6" width="17.28515625" customWidth="1"/>
    <col min="9" max="9" width="73" customWidth="1"/>
    <col min="11" max="11" width="13.5703125" customWidth="1"/>
    <col min="12" max="12" width="14.28515625" customWidth="1"/>
    <col min="13" max="13" width="16.28515625" customWidth="1"/>
  </cols>
  <sheetData>
    <row r="1" spans="1:17" x14ac:dyDescent="0.2">
      <c r="A1" s="57" t="s">
        <v>72</v>
      </c>
      <c r="B1" s="57" t="s">
        <v>37</v>
      </c>
      <c r="C1" s="57" t="s">
        <v>39</v>
      </c>
      <c r="D1" s="57" t="s">
        <v>40</v>
      </c>
      <c r="E1" s="57" t="s">
        <v>77</v>
      </c>
      <c r="F1" s="57" t="s">
        <v>76</v>
      </c>
      <c r="G1" s="57" t="s">
        <v>82</v>
      </c>
      <c r="H1" s="57" t="s">
        <v>315</v>
      </c>
      <c r="I1" s="30" t="s">
        <v>122</v>
      </c>
      <c r="Q1" s="30"/>
    </row>
    <row r="2" spans="1:17" ht="25.5" x14ac:dyDescent="0.2">
      <c r="A2" s="63">
        <v>601101055</v>
      </c>
      <c r="B2" s="64" t="s">
        <v>123</v>
      </c>
      <c r="C2" s="65"/>
      <c r="D2" s="62" t="s">
        <v>80</v>
      </c>
      <c r="E2" s="66">
        <v>124.32</v>
      </c>
      <c r="F2" s="66">
        <v>130.24</v>
      </c>
      <c r="G2" s="63" t="s">
        <v>132</v>
      </c>
      <c r="H2" s="63" t="s">
        <v>316</v>
      </c>
      <c r="I2" s="62" t="s">
        <v>347</v>
      </c>
    </row>
    <row r="3" spans="1:17" ht="25.5" x14ac:dyDescent="0.2">
      <c r="A3" s="63">
        <v>601102055</v>
      </c>
      <c r="B3" s="64" t="s">
        <v>124</v>
      </c>
      <c r="C3" s="65"/>
      <c r="D3" s="62" t="s">
        <v>80</v>
      </c>
      <c r="E3" s="66">
        <v>120.24</v>
      </c>
      <c r="F3" s="66">
        <v>125.97</v>
      </c>
      <c r="G3" s="63" t="s">
        <v>132</v>
      </c>
      <c r="H3" s="63" t="s">
        <v>316</v>
      </c>
      <c r="I3" s="62" t="s">
        <v>348</v>
      </c>
    </row>
    <row r="4" spans="1:17" ht="25.5" x14ac:dyDescent="0.2">
      <c r="A4" s="63">
        <v>601103055</v>
      </c>
      <c r="B4" s="64" t="s">
        <v>125</v>
      </c>
      <c r="C4" s="65"/>
      <c r="D4" s="62" t="s">
        <v>80</v>
      </c>
      <c r="E4" s="66">
        <v>116.13</v>
      </c>
      <c r="F4" s="66">
        <v>121.66</v>
      </c>
      <c r="G4" s="63" t="s">
        <v>132</v>
      </c>
      <c r="H4" s="63" t="s">
        <v>316</v>
      </c>
      <c r="I4" s="62" t="s">
        <v>349</v>
      </c>
    </row>
    <row r="5" spans="1:17" ht="25.5" x14ac:dyDescent="0.2">
      <c r="A5" s="63">
        <v>601104055</v>
      </c>
      <c r="B5" s="64" t="s">
        <v>126</v>
      </c>
      <c r="C5" s="65"/>
      <c r="D5" s="62" t="s">
        <v>80</v>
      </c>
      <c r="E5" s="66">
        <v>109.1</v>
      </c>
      <c r="F5" s="66">
        <v>114.29</v>
      </c>
      <c r="G5" s="63" t="s">
        <v>132</v>
      </c>
      <c r="H5" s="63" t="s">
        <v>316</v>
      </c>
      <c r="I5" s="62" t="s">
        <v>350</v>
      </c>
    </row>
    <row r="6" spans="1:17" ht="25.5" x14ac:dyDescent="0.2">
      <c r="A6" s="63">
        <v>601101081</v>
      </c>
      <c r="B6" s="64" t="s">
        <v>123</v>
      </c>
      <c r="C6" s="65"/>
      <c r="D6" s="62" t="s">
        <v>81</v>
      </c>
      <c r="E6" s="66">
        <v>124.32</v>
      </c>
      <c r="F6" s="66">
        <v>130.24</v>
      </c>
      <c r="G6" s="63" t="s">
        <v>132</v>
      </c>
      <c r="H6" s="63" t="s">
        <v>316</v>
      </c>
      <c r="I6" s="62" t="s">
        <v>351</v>
      </c>
    </row>
    <row r="7" spans="1:17" ht="25.5" x14ac:dyDescent="0.2">
      <c r="A7" s="63">
        <v>601102081</v>
      </c>
      <c r="B7" s="64" t="s">
        <v>124</v>
      </c>
      <c r="C7" s="65"/>
      <c r="D7" s="62" t="s">
        <v>81</v>
      </c>
      <c r="E7" s="66">
        <v>120.24</v>
      </c>
      <c r="F7" s="66">
        <v>125.97</v>
      </c>
      <c r="G7" s="63" t="s">
        <v>132</v>
      </c>
      <c r="H7" s="63" t="s">
        <v>316</v>
      </c>
      <c r="I7" s="62" t="s">
        <v>352</v>
      </c>
    </row>
    <row r="8" spans="1:17" ht="41.25" customHeight="1" x14ac:dyDescent="0.2">
      <c r="A8" s="63">
        <v>601103081</v>
      </c>
      <c r="B8" s="64" t="s">
        <v>125</v>
      </c>
      <c r="C8" s="65"/>
      <c r="D8" s="62" t="s">
        <v>81</v>
      </c>
      <c r="E8" s="66">
        <v>116.13</v>
      </c>
      <c r="F8" s="66">
        <v>121.66</v>
      </c>
      <c r="G8" s="63" t="s">
        <v>132</v>
      </c>
      <c r="H8" s="63" t="s">
        <v>316</v>
      </c>
      <c r="I8" s="62" t="s">
        <v>353</v>
      </c>
    </row>
    <row r="9" spans="1:17" ht="25.5" x14ac:dyDescent="0.2">
      <c r="A9" s="63">
        <v>601104081</v>
      </c>
      <c r="B9" s="64" t="s">
        <v>126</v>
      </c>
      <c r="C9" s="65"/>
      <c r="D9" s="62" t="s">
        <v>81</v>
      </c>
      <c r="E9" s="66">
        <v>109.1</v>
      </c>
      <c r="F9" s="66">
        <v>114.29</v>
      </c>
      <c r="G9" s="63" t="s">
        <v>132</v>
      </c>
      <c r="H9" s="63" t="s">
        <v>316</v>
      </c>
      <c r="I9" s="62" t="s">
        <v>354</v>
      </c>
    </row>
    <row r="10" spans="1:17" ht="94.5" customHeight="1" x14ac:dyDescent="0.2">
      <c r="A10" s="63">
        <v>381301065</v>
      </c>
      <c r="B10" s="64" t="s">
        <v>127</v>
      </c>
      <c r="C10" s="65"/>
      <c r="D10" s="62" t="s">
        <v>83</v>
      </c>
      <c r="E10" s="66">
        <v>187.01</v>
      </c>
      <c r="F10" s="66">
        <v>195.91</v>
      </c>
      <c r="G10" s="63" t="s">
        <v>133</v>
      </c>
      <c r="H10" s="63" t="s">
        <v>316</v>
      </c>
      <c r="I10" s="62" t="s">
        <v>355</v>
      </c>
    </row>
    <row r="11" spans="1:17" ht="89.25" customHeight="1" x14ac:dyDescent="0.2">
      <c r="A11" s="63">
        <v>381302065</v>
      </c>
      <c r="B11" s="64" t="s">
        <v>128</v>
      </c>
      <c r="C11" s="65"/>
      <c r="D11" s="62" t="s">
        <v>83</v>
      </c>
      <c r="E11" s="66">
        <v>182.02</v>
      </c>
      <c r="F11" s="66">
        <v>190.69</v>
      </c>
      <c r="G11" s="63" t="s">
        <v>133</v>
      </c>
      <c r="H11" s="63" t="s">
        <v>316</v>
      </c>
      <c r="I11" s="62" t="s">
        <v>356</v>
      </c>
    </row>
    <row r="12" spans="1:17" ht="90.75" customHeight="1" x14ac:dyDescent="0.2">
      <c r="A12" s="63">
        <v>381303065</v>
      </c>
      <c r="B12" s="64" t="s">
        <v>129</v>
      </c>
      <c r="C12" s="65"/>
      <c r="D12" s="62" t="s">
        <v>83</v>
      </c>
      <c r="E12" s="66">
        <v>174.49</v>
      </c>
      <c r="F12" s="66">
        <v>182.8</v>
      </c>
      <c r="G12" s="63" t="s">
        <v>133</v>
      </c>
      <c r="H12" s="63" t="s">
        <v>316</v>
      </c>
      <c r="I12" s="62" t="s">
        <v>357</v>
      </c>
    </row>
    <row r="13" spans="1:17" ht="90.75" customHeight="1" x14ac:dyDescent="0.2">
      <c r="A13" s="63">
        <v>381304065</v>
      </c>
      <c r="B13" s="64" t="s">
        <v>130</v>
      </c>
      <c r="C13" s="65"/>
      <c r="D13" s="62" t="s">
        <v>83</v>
      </c>
      <c r="E13" s="66">
        <v>166.27</v>
      </c>
      <c r="F13" s="66">
        <v>174.19</v>
      </c>
      <c r="G13" s="63" t="s">
        <v>133</v>
      </c>
      <c r="H13" s="63" t="s">
        <v>316</v>
      </c>
      <c r="I13" s="62" t="s">
        <v>358</v>
      </c>
    </row>
    <row r="14" spans="1:17" ht="90.75" customHeight="1" x14ac:dyDescent="0.2">
      <c r="A14" s="63">
        <v>381504065</v>
      </c>
      <c r="B14" s="64" t="s">
        <v>131</v>
      </c>
      <c r="C14" s="65"/>
      <c r="D14" s="62" t="s">
        <v>83</v>
      </c>
      <c r="E14" s="66">
        <v>159.24</v>
      </c>
      <c r="F14" s="66">
        <v>166.82</v>
      </c>
      <c r="G14" s="63" t="s">
        <v>133</v>
      </c>
      <c r="H14" s="63" t="s">
        <v>316</v>
      </c>
      <c r="I14" s="62" t="s">
        <v>359</v>
      </c>
    </row>
    <row r="15" spans="1:17" ht="90.75" customHeight="1" x14ac:dyDescent="0.2">
      <c r="A15" s="63">
        <v>381301060</v>
      </c>
      <c r="B15" s="64" t="s">
        <v>127</v>
      </c>
      <c r="C15" s="65"/>
      <c r="D15" s="62" t="s">
        <v>84</v>
      </c>
      <c r="E15" s="66">
        <v>187.01</v>
      </c>
      <c r="F15" s="66">
        <v>195.91</v>
      </c>
      <c r="G15" s="63" t="s">
        <v>133</v>
      </c>
      <c r="H15" s="63" t="s">
        <v>316</v>
      </c>
      <c r="I15" s="62" t="s">
        <v>360</v>
      </c>
    </row>
    <row r="16" spans="1:17" ht="90.75" customHeight="1" x14ac:dyDescent="0.2">
      <c r="A16" s="63">
        <v>381302060</v>
      </c>
      <c r="B16" s="64" t="s">
        <v>128</v>
      </c>
      <c r="C16" s="65"/>
      <c r="D16" s="62" t="s">
        <v>84</v>
      </c>
      <c r="E16" s="66">
        <v>179.66</v>
      </c>
      <c r="F16" s="66">
        <v>188.21</v>
      </c>
      <c r="G16" s="63" t="s">
        <v>133</v>
      </c>
      <c r="H16" s="63" t="s">
        <v>316</v>
      </c>
      <c r="I16" s="62" t="s">
        <v>361</v>
      </c>
    </row>
    <row r="17" spans="1:9" ht="90.75" customHeight="1" x14ac:dyDescent="0.2">
      <c r="A17" s="63">
        <v>381303060</v>
      </c>
      <c r="B17" s="64" t="s">
        <v>129</v>
      </c>
      <c r="C17" s="65"/>
      <c r="D17" s="62" t="s">
        <v>84</v>
      </c>
      <c r="E17" s="66">
        <v>172.81</v>
      </c>
      <c r="F17" s="66">
        <v>181.04</v>
      </c>
      <c r="G17" s="63" t="s">
        <v>133</v>
      </c>
      <c r="H17" s="63" t="s">
        <v>316</v>
      </c>
      <c r="I17" s="62" t="s">
        <v>362</v>
      </c>
    </row>
    <row r="18" spans="1:9" ht="90.75" customHeight="1" x14ac:dyDescent="0.2">
      <c r="A18" s="63">
        <v>381304060</v>
      </c>
      <c r="B18" s="64" t="s">
        <v>130</v>
      </c>
      <c r="C18" s="65"/>
      <c r="D18" s="62" t="s">
        <v>84</v>
      </c>
      <c r="E18" s="66">
        <v>165.85</v>
      </c>
      <c r="F18" s="66">
        <v>173.75</v>
      </c>
      <c r="G18" s="63" t="s">
        <v>133</v>
      </c>
      <c r="H18" s="63" t="s">
        <v>316</v>
      </c>
      <c r="I18" s="62" t="s">
        <v>363</v>
      </c>
    </row>
    <row r="19" spans="1:9" ht="90.75" customHeight="1" x14ac:dyDescent="0.2">
      <c r="A19" s="63">
        <v>381504060</v>
      </c>
      <c r="B19" s="64" t="s">
        <v>131</v>
      </c>
      <c r="C19" s="65"/>
      <c r="D19" s="62" t="s">
        <v>84</v>
      </c>
      <c r="E19" s="66">
        <v>159.24</v>
      </c>
      <c r="F19" s="66">
        <v>166.82</v>
      </c>
      <c r="G19" s="63" t="s">
        <v>133</v>
      </c>
      <c r="H19" s="63" t="s">
        <v>316</v>
      </c>
      <c r="I19" s="62" t="s">
        <v>364</v>
      </c>
    </row>
    <row r="20" spans="1:9" ht="90.75" customHeight="1" x14ac:dyDescent="0.2">
      <c r="A20" s="63">
        <v>719166055</v>
      </c>
      <c r="B20" s="64" t="s">
        <v>134</v>
      </c>
      <c r="C20" s="65"/>
      <c r="D20" s="62" t="s">
        <v>83</v>
      </c>
      <c r="E20" s="66">
        <v>191.75</v>
      </c>
      <c r="F20" s="66">
        <v>200.88</v>
      </c>
      <c r="G20" s="63" t="s">
        <v>135</v>
      </c>
      <c r="H20" s="63" t="s">
        <v>316</v>
      </c>
      <c r="I20" s="62" t="s">
        <v>365</v>
      </c>
    </row>
    <row r="21" spans="1:9" ht="90.75" customHeight="1" x14ac:dyDescent="0.2">
      <c r="A21" s="63">
        <v>719166053</v>
      </c>
      <c r="B21" s="64" t="s">
        <v>136</v>
      </c>
      <c r="C21" s="65"/>
      <c r="D21" s="62" t="s">
        <v>84</v>
      </c>
      <c r="E21" s="66">
        <v>191.75</v>
      </c>
      <c r="F21" s="66">
        <v>200.88</v>
      </c>
      <c r="G21" s="63" t="s">
        <v>135</v>
      </c>
      <c r="H21" s="63" t="s">
        <v>316</v>
      </c>
      <c r="I21" s="62" t="s">
        <v>366</v>
      </c>
    </row>
    <row r="22" spans="1:9" ht="90.75" customHeight="1" x14ac:dyDescent="0.2">
      <c r="A22" s="63">
        <v>404132065</v>
      </c>
      <c r="B22" s="64" t="s">
        <v>137</v>
      </c>
      <c r="C22" s="65"/>
      <c r="D22" s="62" t="s">
        <v>83</v>
      </c>
      <c r="E22" s="66">
        <v>209.79</v>
      </c>
      <c r="F22" s="66">
        <v>219.78</v>
      </c>
      <c r="G22" s="63" t="s">
        <v>135</v>
      </c>
      <c r="H22" s="63" t="s">
        <v>316</v>
      </c>
      <c r="I22" s="62" t="s">
        <v>367</v>
      </c>
    </row>
    <row r="23" spans="1:9" ht="90.75" customHeight="1" x14ac:dyDescent="0.2">
      <c r="A23" s="63">
        <v>404132060</v>
      </c>
      <c r="B23" s="64" t="s">
        <v>138</v>
      </c>
      <c r="C23" s="65"/>
      <c r="D23" s="62" t="s">
        <v>84</v>
      </c>
      <c r="E23" s="66">
        <v>209.79</v>
      </c>
      <c r="F23" s="66">
        <v>219.78</v>
      </c>
      <c r="G23" s="63" t="s">
        <v>135</v>
      </c>
      <c r="H23" s="63" t="s">
        <v>316</v>
      </c>
      <c r="I23" s="62" t="s">
        <v>368</v>
      </c>
    </row>
    <row r="24" spans="1:9" ht="90.75" customHeight="1" x14ac:dyDescent="0.2">
      <c r="A24" s="63">
        <v>384026065</v>
      </c>
      <c r="B24" s="64" t="s">
        <v>139</v>
      </c>
      <c r="C24" s="65"/>
      <c r="D24" s="62" t="s">
        <v>83</v>
      </c>
      <c r="E24" s="66">
        <v>268.99</v>
      </c>
      <c r="F24" s="66">
        <v>281.8</v>
      </c>
      <c r="G24" s="63" t="s">
        <v>135</v>
      </c>
      <c r="H24" s="63" t="s">
        <v>316</v>
      </c>
      <c r="I24" s="62" t="s">
        <v>369</v>
      </c>
    </row>
    <row r="25" spans="1:9" ht="90.75" customHeight="1" x14ac:dyDescent="0.2">
      <c r="A25" s="63">
        <v>384026060</v>
      </c>
      <c r="B25" s="64" t="s">
        <v>139</v>
      </c>
      <c r="C25" s="65"/>
      <c r="D25" s="62" t="s">
        <v>84</v>
      </c>
      <c r="E25" s="66">
        <v>268.99</v>
      </c>
      <c r="F25" s="66">
        <v>281.8</v>
      </c>
      <c r="G25" s="63" t="s">
        <v>135</v>
      </c>
      <c r="H25" s="63" t="s">
        <v>316</v>
      </c>
      <c r="I25" s="62" t="s">
        <v>369</v>
      </c>
    </row>
    <row r="26" spans="1:9" ht="46.5" customHeight="1" x14ac:dyDescent="0.2">
      <c r="A26" s="63">
        <v>551008070</v>
      </c>
      <c r="B26" s="64" t="s">
        <v>140</v>
      </c>
      <c r="C26" s="65"/>
      <c r="D26" s="62" t="s">
        <v>83</v>
      </c>
      <c r="E26" s="66">
        <v>255.71</v>
      </c>
      <c r="F26" s="66">
        <v>267.88</v>
      </c>
      <c r="G26" s="63" t="s">
        <v>135</v>
      </c>
      <c r="H26" s="63" t="s">
        <v>316</v>
      </c>
      <c r="I26" s="62" t="s">
        <v>145</v>
      </c>
    </row>
    <row r="27" spans="1:9" ht="50.25" customHeight="1" x14ac:dyDescent="0.2">
      <c r="A27" s="63">
        <v>551005069</v>
      </c>
      <c r="B27" s="64" t="s">
        <v>141</v>
      </c>
      <c r="C27" s="65"/>
      <c r="D27" s="62" t="s">
        <v>142</v>
      </c>
      <c r="E27" s="66">
        <v>255.71</v>
      </c>
      <c r="F27" s="66">
        <v>267.88</v>
      </c>
      <c r="G27" s="63" t="s">
        <v>135</v>
      </c>
      <c r="H27" s="63" t="s">
        <v>316</v>
      </c>
      <c r="I27" s="62" t="s">
        <v>143</v>
      </c>
    </row>
    <row r="28" spans="1:9" ht="45.75" customHeight="1" x14ac:dyDescent="0.2">
      <c r="A28" s="63">
        <v>551005070</v>
      </c>
      <c r="B28" s="64" t="s">
        <v>144</v>
      </c>
      <c r="C28" s="65"/>
      <c r="D28" s="62" t="s">
        <v>83</v>
      </c>
      <c r="E28" s="66">
        <v>255.71</v>
      </c>
      <c r="F28" s="66">
        <v>267.88</v>
      </c>
      <c r="G28" s="63" t="s">
        <v>135</v>
      </c>
      <c r="H28" s="63" t="s">
        <v>316</v>
      </c>
      <c r="I28" s="62" t="s">
        <v>145</v>
      </c>
    </row>
    <row r="29" spans="1:9" ht="45.75" customHeight="1" x14ac:dyDescent="0.2">
      <c r="A29" s="63">
        <v>601251065</v>
      </c>
      <c r="B29" s="64" t="s">
        <v>146</v>
      </c>
      <c r="C29" s="65"/>
      <c r="D29" s="62" t="s">
        <v>80</v>
      </c>
      <c r="E29" s="66">
        <v>76.180000000000007</v>
      </c>
      <c r="F29" s="66">
        <v>79.794000000000011</v>
      </c>
      <c r="G29" s="63" t="s">
        <v>147</v>
      </c>
      <c r="H29" s="63" t="s">
        <v>316</v>
      </c>
      <c r="I29" s="62" t="s">
        <v>370</v>
      </c>
    </row>
    <row r="30" spans="1:9" ht="45.75" customHeight="1" x14ac:dyDescent="0.2">
      <c r="A30" s="63">
        <v>601251096</v>
      </c>
      <c r="B30" s="64" t="s">
        <v>146</v>
      </c>
      <c r="C30" s="65"/>
      <c r="D30" s="62" t="s">
        <v>81</v>
      </c>
      <c r="E30" s="66">
        <v>76.180000000000007</v>
      </c>
      <c r="F30" s="66">
        <v>79.794000000000011</v>
      </c>
      <c r="G30" s="63" t="s">
        <v>147</v>
      </c>
      <c r="H30" s="63" t="s">
        <v>316</v>
      </c>
      <c r="I30" s="62" t="s">
        <v>371</v>
      </c>
    </row>
    <row r="31" spans="1:9" ht="63.75" customHeight="1" x14ac:dyDescent="0.2">
      <c r="A31" s="63">
        <v>381328065</v>
      </c>
      <c r="B31" s="64" t="s">
        <v>148</v>
      </c>
      <c r="C31" s="65"/>
      <c r="D31" s="62" t="s">
        <v>83</v>
      </c>
      <c r="E31" s="66">
        <v>110.67</v>
      </c>
      <c r="F31" s="66">
        <v>115.94</v>
      </c>
      <c r="G31" s="63" t="s">
        <v>149</v>
      </c>
      <c r="H31" s="63" t="s">
        <v>316</v>
      </c>
      <c r="I31" s="62" t="s">
        <v>372</v>
      </c>
    </row>
    <row r="32" spans="1:9" ht="66" customHeight="1" x14ac:dyDescent="0.2">
      <c r="A32" s="63">
        <v>381328060</v>
      </c>
      <c r="B32" s="64" t="s">
        <v>148</v>
      </c>
      <c r="C32" s="65"/>
      <c r="D32" s="62" t="s">
        <v>84</v>
      </c>
      <c r="E32" s="66">
        <v>110.67</v>
      </c>
      <c r="F32" s="66">
        <v>115.94</v>
      </c>
      <c r="G32" s="63" t="s">
        <v>149</v>
      </c>
      <c r="H32" s="63" t="s">
        <v>316</v>
      </c>
      <c r="I32" s="62" t="s">
        <v>373</v>
      </c>
    </row>
    <row r="33" spans="1:9" ht="66" customHeight="1" x14ac:dyDescent="0.2">
      <c r="A33" s="63">
        <v>1233011055</v>
      </c>
      <c r="B33" s="64" t="s">
        <v>150</v>
      </c>
      <c r="C33" s="65"/>
      <c r="D33" s="62" t="s">
        <v>80</v>
      </c>
      <c r="E33" s="66">
        <v>80.760000000000005</v>
      </c>
      <c r="F33" s="66">
        <v>84.6</v>
      </c>
      <c r="G33" s="63" t="s">
        <v>151</v>
      </c>
      <c r="H33" s="63" t="s">
        <v>316</v>
      </c>
      <c r="I33" s="62" t="s">
        <v>374</v>
      </c>
    </row>
    <row r="34" spans="1:9" ht="66" customHeight="1" x14ac:dyDescent="0.2">
      <c r="A34" s="63">
        <v>1233010055</v>
      </c>
      <c r="B34" s="64" t="s">
        <v>152</v>
      </c>
      <c r="C34" s="65"/>
      <c r="D34" s="62" t="s">
        <v>80</v>
      </c>
      <c r="E34" s="66">
        <v>85.58</v>
      </c>
      <c r="F34" s="66">
        <v>90.1</v>
      </c>
      <c r="G34" s="63" t="s">
        <v>151</v>
      </c>
      <c r="H34" s="63" t="s">
        <v>316</v>
      </c>
      <c r="I34" s="62" t="s">
        <v>375</v>
      </c>
    </row>
    <row r="35" spans="1:9" ht="66" customHeight="1" x14ac:dyDescent="0.2">
      <c r="A35" s="63">
        <v>1233008055</v>
      </c>
      <c r="B35" s="64" t="s">
        <v>153</v>
      </c>
      <c r="C35" s="65"/>
      <c r="D35" s="62" t="s">
        <v>80</v>
      </c>
      <c r="E35" s="66">
        <v>91.26</v>
      </c>
      <c r="F35" s="66">
        <v>95.6</v>
      </c>
      <c r="G35" s="63" t="s">
        <v>151</v>
      </c>
      <c r="H35" s="63" t="s">
        <v>316</v>
      </c>
      <c r="I35" s="62" t="s">
        <v>376</v>
      </c>
    </row>
    <row r="36" spans="1:9" ht="66" customHeight="1" x14ac:dyDescent="0.2">
      <c r="A36" s="63" t="s">
        <v>156</v>
      </c>
      <c r="B36" s="64" t="s">
        <v>154</v>
      </c>
      <c r="C36" s="65"/>
      <c r="D36" s="62" t="s">
        <v>80</v>
      </c>
      <c r="E36" s="66">
        <v>112.67</v>
      </c>
      <c r="F36" s="66">
        <v>117.81</v>
      </c>
      <c r="G36" s="63" t="s">
        <v>151</v>
      </c>
      <c r="H36" s="63" t="s">
        <v>316</v>
      </c>
      <c r="I36" s="62" t="s">
        <v>377</v>
      </c>
    </row>
    <row r="37" spans="1:9" ht="66" customHeight="1" x14ac:dyDescent="0.2">
      <c r="A37" s="63" t="s">
        <v>157</v>
      </c>
      <c r="B37" s="64" t="s">
        <v>155</v>
      </c>
      <c r="C37" s="65"/>
      <c r="D37" s="62" t="s">
        <v>80</v>
      </c>
      <c r="E37" s="66">
        <v>118.55</v>
      </c>
      <c r="F37" s="66">
        <v>124.9</v>
      </c>
      <c r="G37" s="63" t="s">
        <v>151</v>
      </c>
      <c r="H37" s="63" t="s">
        <v>316</v>
      </c>
      <c r="I37" s="62" t="s">
        <v>378</v>
      </c>
    </row>
    <row r="38" spans="1:9" ht="66" customHeight="1" x14ac:dyDescent="0.2">
      <c r="A38" s="63">
        <v>1233011053</v>
      </c>
      <c r="B38" s="64" t="s">
        <v>150</v>
      </c>
      <c r="C38" s="65"/>
      <c r="D38" s="62" t="s">
        <v>81</v>
      </c>
      <c r="E38" s="66">
        <v>80.760000000000005</v>
      </c>
      <c r="F38" s="66">
        <v>84.6</v>
      </c>
      <c r="G38" s="63" t="s">
        <v>151</v>
      </c>
      <c r="H38" s="63" t="s">
        <v>316</v>
      </c>
      <c r="I38" s="62" t="s">
        <v>379</v>
      </c>
    </row>
    <row r="39" spans="1:9" ht="66" customHeight="1" x14ac:dyDescent="0.2">
      <c r="A39" s="63">
        <v>1233010053</v>
      </c>
      <c r="B39" s="64" t="s">
        <v>152</v>
      </c>
      <c r="C39" s="65"/>
      <c r="D39" s="62" t="s">
        <v>81</v>
      </c>
      <c r="E39" s="66">
        <v>85.58</v>
      </c>
      <c r="F39" s="66">
        <v>90.1</v>
      </c>
      <c r="G39" s="63" t="s">
        <v>151</v>
      </c>
      <c r="H39" s="63" t="s">
        <v>316</v>
      </c>
      <c r="I39" s="62" t="s">
        <v>380</v>
      </c>
    </row>
    <row r="40" spans="1:9" ht="66" customHeight="1" x14ac:dyDescent="0.2">
      <c r="A40" s="63">
        <v>1233008053</v>
      </c>
      <c r="B40" s="64" t="s">
        <v>153</v>
      </c>
      <c r="C40" s="65"/>
      <c r="D40" s="62" t="s">
        <v>81</v>
      </c>
      <c r="E40" s="66">
        <v>91.26</v>
      </c>
      <c r="F40" s="66">
        <v>95.6</v>
      </c>
      <c r="G40" s="63" t="s">
        <v>151</v>
      </c>
      <c r="H40" s="63" t="s">
        <v>316</v>
      </c>
      <c r="I40" s="62" t="s">
        <v>381</v>
      </c>
    </row>
    <row r="41" spans="1:9" ht="66" customHeight="1" x14ac:dyDescent="0.2">
      <c r="A41" s="63" t="s">
        <v>158</v>
      </c>
      <c r="B41" s="64" t="s">
        <v>154</v>
      </c>
      <c r="C41" s="65"/>
      <c r="D41" s="62" t="s">
        <v>81</v>
      </c>
      <c r="E41" s="66">
        <v>112.67</v>
      </c>
      <c r="F41" s="66">
        <v>117.81</v>
      </c>
      <c r="G41" s="63" t="s">
        <v>151</v>
      </c>
      <c r="H41" s="63" t="s">
        <v>316</v>
      </c>
      <c r="I41" s="62" t="s">
        <v>382</v>
      </c>
    </row>
    <row r="42" spans="1:9" ht="66" customHeight="1" x14ac:dyDescent="0.2">
      <c r="A42" s="63" t="s">
        <v>159</v>
      </c>
      <c r="B42" s="64" t="s">
        <v>155</v>
      </c>
      <c r="C42" s="65"/>
      <c r="D42" s="62" t="s">
        <v>81</v>
      </c>
      <c r="E42" s="66">
        <v>118.55</v>
      </c>
      <c r="F42" s="66">
        <v>124.9</v>
      </c>
      <c r="G42" s="63" t="s">
        <v>151</v>
      </c>
      <c r="H42" s="63" t="s">
        <v>316</v>
      </c>
      <c r="I42" s="62" t="s">
        <v>383</v>
      </c>
    </row>
    <row r="43" spans="1:9" ht="66" customHeight="1" x14ac:dyDescent="0.2">
      <c r="A43" s="63">
        <v>48014055</v>
      </c>
      <c r="B43" s="64" t="s">
        <v>160</v>
      </c>
      <c r="C43" s="65"/>
      <c r="D43" s="62" t="s">
        <v>83</v>
      </c>
      <c r="E43" s="66">
        <v>106.39</v>
      </c>
      <c r="F43" s="66">
        <v>111.45</v>
      </c>
      <c r="G43" s="63" t="s">
        <v>161</v>
      </c>
      <c r="H43" s="63" t="s">
        <v>316</v>
      </c>
      <c r="I43" s="62" t="s">
        <v>384</v>
      </c>
    </row>
    <row r="44" spans="1:9" ht="66" customHeight="1" x14ac:dyDescent="0.2">
      <c r="A44" s="63">
        <v>48012055</v>
      </c>
      <c r="B44" s="64" t="s">
        <v>162</v>
      </c>
      <c r="C44" s="65"/>
      <c r="D44" s="62" t="s">
        <v>83</v>
      </c>
      <c r="E44" s="66">
        <v>125.85</v>
      </c>
      <c r="F44" s="66">
        <v>131.85</v>
      </c>
      <c r="G44" s="63" t="s">
        <v>161</v>
      </c>
      <c r="H44" s="63" t="s">
        <v>316</v>
      </c>
      <c r="I44" s="62" t="s">
        <v>385</v>
      </c>
    </row>
    <row r="45" spans="1:9" ht="66" customHeight="1" x14ac:dyDescent="0.2">
      <c r="A45" s="63">
        <v>48011055</v>
      </c>
      <c r="B45" s="64" t="s">
        <v>163</v>
      </c>
      <c r="C45" s="65"/>
      <c r="D45" s="62" t="s">
        <v>83</v>
      </c>
      <c r="E45" s="66">
        <v>135.55000000000001</v>
      </c>
      <c r="F45" s="66">
        <v>142.01</v>
      </c>
      <c r="G45" s="63" t="s">
        <v>161</v>
      </c>
      <c r="H45" s="63" t="s">
        <v>316</v>
      </c>
      <c r="I45" s="62" t="s">
        <v>386</v>
      </c>
    </row>
    <row r="46" spans="1:9" ht="66" customHeight="1" x14ac:dyDescent="0.2">
      <c r="A46" s="63">
        <v>48013055</v>
      </c>
      <c r="B46" s="64" t="s">
        <v>164</v>
      </c>
      <c r="C46" s="65"/>
      <c r="D46" s="62" t="s">
        <v>83</v>
      </c>
      <c r="E46" s="66">
        <v>115.35</v>
      </c>
      <c r="F46" s="66">
        <v>120.85</v>
      </c>
      <c r="G46" s="63" t="s">
        <v>161</v>
      </c>
      <c r="H46" s="63" t="s">
        <v>316</v>
      </c>
      <c r="I46" s="62" t="s">
        <v>387</v>
      </c>
    </row>
    <row r="47" spans="1:9" ht="66" customHeight="1" x14ac:dyDescent="0.2">
      <c r="A47" s="63">
        <v>48014053</v>
      </c>
      <c r="B47" s="64" t="s">
        <v>160</v>
      </c>
      <c r="C47" s="65"/>
      <c r="D47" s="62" t="s">
        <v>84</v>
      </c>
      <c r="E47" s="66">
        <v>106.39</v>
      </c>
      <c r="F47" s="66">
        <v>111.45</v>
      </c>
      <c r="G47" s="63" t="s">
        <v>161</v>
      </c>
      <c r="H47" s="63" t="s">
        <v>316</v>
      </c>
      <c r="I47" s="62" t="s">
        <v>388</v>
      </c>
    </row>
    <row r="48" spans="1:9" ht="66" customHeight="1" x14ac:dyDescent="0.2">
      <c r="A48" s="63">
        <v>48013053</v>
      </c>
      <c r="B48" s="64" t="s">
        <v>162</v>
      </c>
      <c r="C48" s="65"/>
      <c r="D48" s="62" t="s">
        <v>84</v>
      </c>
      <c r="E48" s="66">
        <v>125.85</v>
      </c>
      <c r="F48" s="66">
        <v>131.85</v>
      </c>
      <c r="G48" s="63" t="s">
        <v>161</v>
      </c>
      <c r="H48" s="63" t="s">
        <v>316</v>
      </c>
      <c r="I48" s="62" t="s">
        <v>389</v>
      </c>
    </row>
    <row r="49" spans="1:9" ht="66" customHeight="1" x14ac:dyDescent="0.2">
      <c r="A49" s="63">
        <v>48012053</v>
      </c>
      <c r="B49" s="64" t="s">
        <v>163</v>
      </c>
      <c r="C49" s="65"/>
      <c r="D49" s="62" t="s">
        <v>84</v>
      </c>
      <c r="E49" s="66">
        <v>135.55000000000001</v>
      </c>
      <c r="F49" s="66">
        <v>142.01</v>
      </c>
      <c r="G49" s="63" t="s">
        <v>161</v>
      </c>
      <c r="H49" s="63" t="s">
        <v>316</v>
      </c>
      <c r="I49" s="62" t="s">
        <v>390</v>
      </c>
    </row>
    <row r="50" spans="1:9" ht="66" customHeight="1" x14ac:dyDescent="0.2">
      <c r="A50" s="63">
        <v>48011053</v>
      </c>
      <c r="B50" s="64" t="s">
        <v>164</v>
      </c>
      <c r="C50" s="65"/>
      <c r="D50" s="62" t="s">
        <v>84</v>
      </c>
      <c r="E50" s="66">
        <v>115.35</v>
      </c>
      <c r="F50" s="66">
        <v>120.85</v>
      </c>
      <c r="G50" s="63" t="s">
        <v>161</v>
      </c>
      <c r="H50" s="63" t="s">
        <v>316</v>
      </c>
      <c r="I50" s="62" t="s">
        <v>391</v>
      </c>
    </row>
    <row r="51" spans="1:9" ht="66" customHeight="1" x14ac:dyDescent="0.2">
      <c r="A51" s="63">
        <v>402326055</v>
      </c>
      <c r="B51" s="64" t="s">
        <v>165</v>
      </c>
      <c r="C51" s="65"/>
      <c r="D51" s="62" t="s">
        <v>80</v>
      </c>
      <c r="E51" s="66">
        <v>110.01</v>
      </c>
      <c r="F51" s="66">
        <v>115.26</v>
      </c>
      <c r="G51" s="63" t="s">
        <v>166</v>
      </c>
      <c r="H51" s="63" t="s">
        <v>316</v>
      </c>
      <c r="I51" s="62" t="s">
        <v>392</v>
      </c>
    </row>
    <row r="52" spans="1:9" ht="66" customHeight="1" x14ac:dyDescent="0.2">
      <c r="A52" s="63">
        <v>402326053</v>
      </c>
      <c r="B52" s="64" t="s">
        <v>165</v>
      </c>
      <c r="C52" s="65"/>
      <c r="D52" s="62" t="s">
        <v>81</v>
      </c>
      <c r="E52" s="66">
        <v>110.01</v>
      </c>
      <c r="F52" s="66">
        <v>115.26</v>
      </c>
      <c r="G52" s="63" t="s">
        <v>166</v>
      </c>
      <c r="H52" s="63" t="s">
        <v>316</v>
      </c>
      <c r="I52" s="62" t="s">
        <v>393</v>
      </c>
    </row>
    <row r="53" spans="1:9" ht="66" customHeight="1" x14ac:dyDescent="0.2">
      <c r="A53" s="63">
        <v>402315055</v>
      </c>
      <c r="B53" s="64" t="s">
        <v>167</v>
      </c>
      <c r="C53" s="65"/>
      <c r="D53" s="62" t="s">
        <v>80</v>
      </c>
      <c r="E53" s="66">
        <v>108.26</v>
      </c>
      <c r="F53" s="66">
        <v>113.41</v>
      </c>
      <c r="G53" s="63" t="s">
        <v>166</v>
      </c>
      <c r="H53" s="63" t="s">
        <v>316</v>
      </c>
      <c r="I53" s="62" t="s">
        <v>394</v>
      </c>
    </row>
    <row r="54" spans="1:9" ht="66" customHeight="1" x14ac:dyDescent="0.2">
      <c r="A54" s="63">
        <v>402315053</v>
      </c>
      <c r="B54" s="64" t="s">
        <v>167</v>
      </c>
      <c r="C54" s="65"/>
      <c r="D54" s="62" t="s">
        <v>81</v>
      </c>
      <c r="E54" s="66">
        <v>108.26</v>
      </c>
      <c r="F54" s="66">
        <v>113.41</v>
      </c>
      <c r="G54" s="63" t="s">
        <v>166</v>
      </c>
      <c r="H54" s="63" t="s">
        <v>316</v>
      </c>
      <c r="I54" s="62" t="s">
        <v>395</v>
      </c>
    </row>
    <row r="55" spans="1:9" ht="66" customHeight="1" x14ac:dyDescent="0.2">
      <c r="A55" s="63">
        <v>402323055</v>
      </c>
      <c r="B55" s="64" t="s">
        <v>168</v>
      </c>
      <c r="C55" s="65"/>
      <c r="D55" s="62" t="s">
        <v>80</v>
      </c>
      <c r="E55" s="66">
        <v>151.49</v>
      </c>
      <c r="F55" s="66">
        <v>158.71</v>
      </c>
      <c r="G55" s="63" t="s">
        <v>166</v>
      </c>
      <c r="H55" s="63" t="s">
        <v>316</v>
      </c>
      <c r="I55" s="62" t="s">
        <v>396</v>
      </c>
    </row>
    <row r="56" spans="1:9" ht="66" customHeight="1" x14ac:dyDescent="0.2">
      <c r="A56" s="63">
        <v>402323053</v>
      </c>
      <c r="B56" s="64" t="s">
        <v>168</v>
      </c>
      <c r="C56" s="65"/>
      <c r="D56" s="62" t="s">
        <v>81</v>
      </c>
      <c r="E56" s="66">
        <v>151.49</v>
      </c>
      <c r="F56" s="66">
        <v>158.71</v>
      </c>
      <c r="G56" s="63" t="s">
        <v>166</v>
      </c>
      <c r="H56" s="63" t="s">
        <v>316</v>
      </c>
      <c r="I56" s="62" t="s">
        <v>397</v>
      </c>
    </row>
    <row r="57" spans="1:9" ht="66" customHeight="1" x14ac:dyDescent="0.2">
      <c r="A57" s="63">
        <v>384022065</v>
      </c>
      <c r="B57" s="64" t="s">
        <v>169</v>
      </c>
      <c r="C57" s="65"/>
      <c r="D57" s="62" t="s">
        <v>83</v>
      </c>
      <c r="E57" s="66">
        <v>272.08999999999997</v>
      </c>
      <c r="F57" s="66">
        <v>285.04000000000002</v>
      </c>
      <c r="G57" s="63" t="s">
        <v>170</v>
      </c>
      <c r="H57" s="63" t="s">
        <v>316</v>
      </c>
      <c r="I57" s="62" t="s">
        <v>398</v>
      </c>
    </row>
    <row r="58" spans="1:9" ht="66" customHeight="1" x14ac:dyDescent="0.2">
      <c r="A58" s="63">
        <v>384022060</v>
      </c>
      <c r="B58" s="64" t="s">
        <v>169</v>
      </c>
      <c r="C58" s="65"/>
      <c r="D58" s="62" t="s">
        <v>84</v>
      </c>
      <c r="E58" s="66">
        <v>272.08999999999997</v>
      </c>
      <c r="F58" s="66">
        <v>285.04000000000002</v>
      </c>
      <c r="G58" s="63" t="s">
        <v>170</v>
      </c>
      <c r="H58" s="63" t="s">
        <v>316</v>
      </c>
      <c r="I58" s="62" t="s">
        <v>399</v>
      </c>
    </row>
    <row r="59" spans="1:9" ht="66" customHeight="1" x14ac:dyDescent="0.2">
      <c r="A59" s="63">
        <v>384021065</v>
      </c>
      <c r="B59" s="64" t="s">
        <v>171</v>
      </c>
      <c r="C59" s="65"/>
      <c r="D59" s="62" t="s">
        <v>83</v>
      </c>
      <c r="E59" s="66">
        <v>327.43</v>
      </c>
      <c r="F59" s="66">
        <v>343.02</v>
      </c>
      <c r="G59" s="63" t="s">
        <v>170</v>
      </c>
      <c r="H59" s="63" t="s">
        <v>316</v>
      </c>
      <c r="I59" s="62" t="s">
        <v>400</v>
      </c>
    </row>
    <row r="60" spans="1:9" ht="66" customHeight="1" x14ac:dyDescent="0.2">
      <c r="A60" s="63">
        <v>384021060</v>
      </c>
      <c r="B60" s="64" t="s">
        <v>172</v>
      </c>
      <c r="C60" s="65"/>
      <c r="D60" s="62" t="s">
        <v>84</v>
      </c>
      <c r="E60" s="66">
        <v>327.43</v>
      </c>
      <c r="F60" s="66">
        <v>343.02</v>
      </c>
      <c r="G60" s="63" t="s">
        <v>170</v>
      </c>
      <c r="H60" s="63" t="s">
        <v>316</v>
      </c>
      <c r="I60" s="62" t="s">
        <v>401</v>
      </c>
    </row>
    <row r="61" spans="1:9" ht="66" customHeight="1" x14ac:dyDescent="0.2">
      <c r="A61" s="63" t="s">
        <v>173</v>
      </c>
      <c r="B61" s="64" t="s">
        <v>174</v>
      </c>
      <c r="C61" s="65"/>
      <c r="D61" s="62" t="s">
        <v>83</v>
      </c>
      <c r="E61" s="66">
        <v>315.41000000000003</v>
      </c>
      <c r="F61" s="66">
        <v>330.44</v>
      </c>
      <c r="G61" s="63" t="s">
        <v>175</v>
      </c>
      <c r="H61" s="63" t="s">
        <v>316</v>
      </c>
      <c r="I61" s="62" t="s">
        <v>402</v>
      </c>
    </row>
    <row r="62" spans="1:9" ht="66" customHeight="1" x14ac:dyDescent="0.2">
      <c r="A62" s="63" t="s">
        <v>176</v>
      </c>
      <c r="B62" s="64" t="s">
        <v>177</v>
      </c>
      <c r="C62" s="65"/>
      <c r="D62" s="62" t="s">
        <v>83</v>
      </c>
      <c r="E62" s="66">
        <v>305.77</v>
      </c>
      <c r="F62" s="66">
        <v>320.33</v>
      </c>
      <c r="G62" s="63" t="s">
        <v>175</v>
      </c>
      <c r="H62" s="63" t="s">
        <v>316</v>
      </c>
      <c r="I62" s="62" t="s">
        <v>403</v>
      </c>
    </row>
    <row r="63" spans="1:9" ht="66" customHeight="1" x14ac:dyDescent="0.2">
      <c r="A63" s="63" t="s">
        <v>178</v>
      </c>
      <c r="B63" s="64" t="s">
        <v>179</v>
      </c>
      <c r="C63" s="65"/>
      <c r="D63" s="62" t="s">
        <v>83</v>
      </c>
      <c r="E63" s="66">
        <v>295.79000000000002</v>
      </c>
      <c r="F63" s="66">
        <v>309.87</v>
      </c>
      <c r="G63" s="63" t="s">
        <v>175</v>
      </c>
      <c r="H63" s="63" t="s">
        <v>316</v>
      </c>
      <c r="I63" s="62" t="s">
        <v>404</v>
      </c>
    </row>
    <row r="64" spans="1:9" ht="66" customHeight="1" x14ac:dyDescent="0.2">
      <c r="A64" s="63" t="s">
        <v>180</v>
      </c>
      <c r="B64" s="64" t="s">
        <v>181</v>
      </c>
      <c r="C64" s="65"/>
      <c r="D64" s="62" t="s">
        <v>83</v>
      </c>
      <c r="E64" s="66">
        <v>285.81</v>
      </c>
      <c r="F64" s="66">
        <v>299.42</v>
      </c>
      <c r="G64" s="63" t="s">
        <v>175</v>
      </c>
      <c r="H64" s="63" t="s">
        <v>316</v>
      </c>
      <c r="I64" s="62" t="s">
        <v>405</v>
      </c>
    </row>
    <row r="65" spans="1:9" ht="66" customHeight="1" x14ac:dyDescent="0.2">
      <c r="A65" s="63" t="s">
        <v>182</v>
      </c>
      <c r="B65" s="64" t="s">
        <v>174</v>
      </c>
      <c r="C65" s="65"/>
      <c r="D65" s="62" t="s">
        <v>84</v>
      </c>
      <c r="E65" s="66">
        <v>315.42</v>
      </c>
      <c r="F65" s="66">
        <v>330.44</v>
      </c>
      <c r="G65" s="63" t="s">
        <v>175</v>
      </c>
      <c r="H65" s="63" t="s">
        <v>316</v>
      </c>
      <c r="I65" s="62" t="s">
        <v>406</v>
      </c>
    </row>
    <row r="66" spans="1:9" ht="66" customHeight="1" x14ac:dyDescent="0.2">
      <c r="A66" s="63" t="s">
        <v>183</v>
      </c>
      <c r="B66" s="64" t="s">
        <v>177</v>
      </c>
      <c r="C66" s="65"/>
      <c r="D66" s="62" t="s">
        <v>84</v>
      </c>
      <c r="E66" s="66">
        <v>305.77</v>
      </c>
      <c r="F66" s="66">
        <v>320.33</v>
      </c>
      <c r="G66" s="63" t="s">
        <v>175</v>
      </c>
      <c r="H66" s="63" t="s">
        <v>316</v>
      </c>
      <c r="I66" s="62" t="s">
        <v>407</v>
      </c>
    </row>
    <row r="67" spans="1:9" ht="66" customHeight="1" x14ac:dyDescent="0.2">
      <c r="A67" s="63" t="s">
        <v>184</v>
      </c>
      <c r="B67" s="64" t="s">
        <v>179</v>
      </c>
      <c r="C67" s="65"/>
      <c r="D67" s="62" t="s">
        <v>84</v>
      </c>
      <c r="E67" s="66">
        <v>295.79000000000002</v>
      </c>
      <c r="F67" s="66">
        <v>309.87</v>
      </c>
      <c r="G67" s="63" t="s">
        <v>175</v>
      </c>
      <c r="H67" s="63" t="s">
        <v>316</v>
      </c>
      <c r="I67" s="62" t="s">
        <v>408</v>
      </c>
    </row>
    <row r="68" spans="1:9" ht="66" customHeight="1" x14ac:dyDescent="0.2">
      <c r="A68" s="63" t="s">
        <v>185</v>
      </c>
      <c r="B68" s="64" t="s">
        <v>181</v>
      </c>
      <c r="C68" s="65"/>
      <c r="D68" s="62" t="s">
        <v>84</v>
      </c>
      <c r="E68" s="66">
        <v>285.81</v>
      </c>
      <c r="F68" s="66">
        <v>299.42</v>
      </c>
      <c r="G68" s="63" t="s">
        <v>175</v>
      </c>
      <c r="H68" s="63" t="s">
        <v>316</v>
      </c>
      <c r="I68" s="62" t="s">
        <v>409</v>
      </c>
    </row>
    <row r="69" spans="1:9" ht="66" customHeight="1" x14ac:dyDescent="0.2">
      <c r="A69" s="63" t="s">
        <v>281</v>
      </c>
      <c r="B69" s="64" t="s">
        <v>186</v>
      </c>
      <c r="C69" s="65"/>
      <c r="D69" s="62" t="s">
        <v>83</v>
      </c>
      <c r="E69" s="66">
        <v>312.74</v>
      </c>
      <c r="F69" s="66">
        <v>326.81</v>
      </c>
      <c r="G69" s="63" t="s">
        <v>175</v>
      </c>
      <c r="H69" s="63" t="s">
        <v>316</v>
      </c>
      <c r="I69" s="62" t="s">
        <v>410</v>
      </c>
    </row>
    <row r="70" spans="1:9" ht="66" customHeight="1" x14ac:dyDescent="0.2">
      <c r="A70" s="63" t="s">
        <v>282</v>
      </c>
      <c r="B70" s="64" t="s">
        <v>187</v>
      </c>
      <c r="C70" s="65"/>
      <c r="D70" s="62" t="s">
        <v>83</v>
      </c>
      <c r="E70" s="66">
        <v>295.94</v>
      </c>
      <c r="F70" s="66">
        <v>309.25</v>
      </c>
      <c r="G70" s="63" t="s">
        <v>175</v>
      </c>
      <c r="H70" s="63" t="s">
        <v>316</v>
      </c>
      <c r="I70" s="62" t="s">
        <v>411</v>
      </c>
    </row>
    <row r="71" spans="1:9" ht="66" customHeight="1" x14ac:dyDescent="0.2">
      <c r="A71" s="63" t="s">
        <v>283</v>
      </c>
      <c r="B71" s="64" t="s">
        <v>188</v>
      </c>
      <c r="C71" s="65"/>
      <c r="D71" s="62" t="s">
        <v>83</v>
      </c>
      <c r="E71" s="66">
        <v>271.79000000000002</v>
      </c>
      <c r="F71" s="66">
        <v>284.02</v>
      </c>
      <c r="G71" s="63" t="s">
        <v>175</v>
      </c>
      <c r="H71" s="63" t="s">
        <v>316</v>
      </c>
      <c r="I71" s="62" t="s">
        <v>412</v>
      </c>
    </row>
    <row r="72" spans="1:9" ht="66" customHeight="1" x14ac:dyDescent="0.2">
      <c r="A72" s="63" t="s">
        <v>284</v>
      </c>
      <c r="B72" s="64" t="s">
        <v>189</v>
      </c>
      <c r="C72" s="65"/>
      <c r="D72" s="62" t="s">
        <v>83</v>
      </c>
      <c r="E72" s="66">
        <v>250.79</v>
      </c>
      <c r="F72" s="66">
        <v>262.74</v>
      </c>
      <c r="G72" s="63" t="s">
        <v>175</v>
      </c>
      <c r="H72" s="63" t="s">
        <v>316</v>
      </c>
      <c r="I72" s="62" t="s">
        <v>413</v>
      </c>
    </row>
    <row r="73" spans="1:9" ht="66" customHeight="1" x14ac:dyDescent="0.2">
      <c r="A73" s="63" t="s">
        <v>285</v>
      </c>
      <c r="B73" s="64" t="s">
        <v>186</v>
      </c>
      <c r="C73" s="65"/>
      <c r="D73" s="62" t="s">
        <v>84</v>
      </c>
      <c r="E73" s="66">
        <v>312.74</v>
      </c>
      <c r="F73" s="66">
        <v>326.81</v>
      </c>
      <c r="G73" s="63" t="s">
        <v>175</v>
      </c>
      <c r="H73" s="63" t="s">
        <v>316</v>
      </c>
      <c r="I73" s="62" t="s">
        <v>414</v>
      </c>
    </row>
    <row r="74" spans="1:9" ht="66" customHeight="1" x14ac:dyDescent="0.2">
      <c r="A74" s="63" t="s">
        <v>286</v>
      </c>
      <c r="B74" s="64" t="s">
        <v>187</v>
      </c>
      <c r="C74" s="65"/>
      <c r="D74" s="62" t="s">
        <v>84</v>
      </c>
      <c r="E74" s="66">
        <v>295.94</v>
      </c>
      <c r="F74" s="66">
        <v>309.25</v>
      </c>
      <c r="G74" s="63" t="s">
        <v>175</v>
      </c>
      <c r="H74" s="63" t="s">
        <v>316</v>
      </c>
      <c r="I74" s="62" t="s">
        <v>415</v>
      </c>
    </row>
    <row r="75" spans="1:9" ht="66" customHeight="1" x14ac:dyDescent="0.2">
      <c r="A75" s="63" t="s">
        <v>287</v>
      </c>
      <c r="B75" s="64" t="s">
        <v>190</v>
      </c>
      <c r="C75" s="65"/>
      <c r="D75" s="62" t="s">
        <v>84</v>
      </c>
      <c r="E75" s="66">
        <v>271.79000000000002</v>
      </c>
      <c r="F75" s="66">
        <v>284.02</v>
      </c>
      <c r="G75" s="63" t="s">
        <v>175</v>
      </c>
      <c r="H75" s="63" t="s">
        <v>316</v>
      </c>
      <c r="I75" s="62" t="s">
        <v>416</v>
      </c>
    </row>
    <row r="76" spans="1:9" ht="66" customHeight="1" x14ac:dyDescent="0.2">
      <c r="A76" s="63" t="s">
        <v>288</v>
      </c>
      <c r="B76" s="64" t="s">
        <v>189</v>
      </c>
      <c r="C76" s="65"/>
      <c r="D76" s="62" t="s">
        <v>84</v>
      </c>
      <c r="E76" s="66">
        <v>250.79</v>
      </c>
      <c r="F76" s="66">
        <v>262.74</v>
      </c>
      <c r="G76" s="63" t="s">
        <v>175</v>
      </c>
      <c r="H76" s="63" t="s">
        <v>316</v>
      </c>
      <c r="I76" s="62" t="s">
        <v>417</v>
      </c>
    </row>
    <row r="77" spans="1:9" ht="66" customHeight="1" x14ac:dyDescent="0.2">
      <c r="A77" s="63" t="s">
        <v>289</v>
      </c>
      <c r="B77" s="64" t="s">
        <v>191</v>
      </c>
      <c r="C77" s="65"/>
      <c r="D77" s="62" t="s">
        <v>83</v>
      </c>
      <c r="E77" s="66">
        <v>608.82000000000005</v>
      </c>
      <c r="F77" s="66">
        <v>637.80999999999995</v>
      </c>
      <c r="G77" s="63" t="s">
        <v>175</v>
      </c>
      <c r="H77" s="63" t="s">
        <v>316</v>
      </c>
      <c r="I77" s="62" t="s">
        <v>418</v>
      </c>
    </row>
    <row r="78" spans="1:9" ht="66" customHeight="1" x14ac:dyDescent="0.2">
      <c r="A78" s="63" t="s">
        <v>290</v>
      </c>
      <c r="B78" s="64" t="s">
        <v>192</v>
      </c>
      <c r="C78" s="65"/>
      <c r="D78" s="62" t="s">
        <v>83</v>
      </c>
      <c r="E78" s="66">
        <v>576.27</v>
      </c>
      <c r="F78" s="66">
        <v>603.21</v>
      </c>
      <c r="G78" s="63" t="s">
        <v>175</v>
      </c>
      <c r="H78" s="63" t="s">
        <v>316</v>
      </c>
      <c r="I78" s="62" t="s">
        <v>419</v>
      </c>
    </row>
    <row r="79" spans="1:9" ht="66" customHeight="1" x14ac:dyDescent="0.2">
      <c r="A79" s="63" t="s">
        <v>291</v>
      </c>
      <c r="B79" s="64" t="s">
        <v>193</v>
      </c>
      <c r="C79" s="65"/>
      <c r="D79" s="62" t="s">
        <v>83</v>
      </c>
      <c r="E79" s="66">
        <v>529.02</v>
      </c>
      <c r="F79" s="66">
        <v>554.21</v>
      </c>
      <c r="G79" s="63" t="s">
        <v>175</v>
      </c>
      <c r="H79" s="63" t="s">
        <v>316</v>
      </c>
      <c r="I79" s="62" t="s">
        <v>420</v>
      </c>
    </row>
    <row r="80" spans="1:9" ht="66" customHeight="1" x14ac:dyDescent="0.2">
      <c r="A80" s="63" t="s">
        <v>292</v>
      </c>
      <c r="B80" s="64" t="s">
        <v>194</v>
      </c>
      <c r="C80" s="65"/>
      <c r="D80" s="62" t="s">
        <v>83</v>
      </c>
      <c r="E80" s="66">
        <v>485.97</v>
      </c>
      <c r="F80" s="66">
        <v>509.11</v>
      </c>
      <c r="G80" s="63" t="s">
        <v>175</v>
      </c>
      <c r="H80" s="63" t="s">
        <v>316</v>
      </c>
      <c r="I80" s="62" t="s">
        <v>421</v>
      </c>
    </row>
    <row r="81" spans="1:9" ht="66" customHeight="1" x14ac:dyDescent="0.2">
      <c r="A81" s="63" t="s">
        <v>293</v>
      </c>
      <c r="B81" s="64" t="s">
        <v>191</v>
      </c>
      <c r="C81" s="65"/>
      <c r="D81" s="62" t="s">
        <v>84</v>
      </c>
      <c r="E81" s="66">
        <v>608.82000000000005</v>
      </c>
      <c r="F81" s="66">
        <v>637.80999999999995</v>
      </c>
      <c r="G81" s="63" t="s">
        <v>175</v>
      </c>
      <c r="H81" s="63" t="s">
        <v>316</v>
      </c>
      <c r="I81" s="62" t="s">
        <v>422</v>
      </c>
    </row>
    <row r="82" spans="1:9" ht="66" customHeight="1" x14ac:dyDescent="0.2">
      <c r="A82" s="63" t="s">
        <v>294</v>
      </c>
      <c r="B82" s="64" t="s">
        <v>192</v>
      </c>
      <c r="C82" s="65"/>
      <c r="D82" s="62" t="s">
        <v>84</v>
      </c>
      <c r="E82" s="66">
        <v>576.27</v>
      </c>
      <c r="F82" s="66">
        <v>603.21</v>
      </c>
      <c r="G82" s="63" t="s">
        <v>175</v>
      </c>
      <c r="H82" s="63" t="s">
        <v>316</v>
      </c>
      <c r="I82" s="62" t="s">
        <v>423</v>
      </c>
    </row>
    <row r="83" spans="1:9" ht="66" customHeight="1" x14ac:dyDescent="0.2">
      <c r="A83" s="63" t="s">
        <v>295</v>
      </c>
      <c r="B83" s="64" t="s">
        <v>193</v>
      </c>
      <c r="C83" s="65"/>
      <c r="D83" s="62" t="s">
        <v>84</v>
      </c>
      <c r="E83" s="66">
        <v>529.02</v>
      </c>
      <c r="F83" s="66">
        <v>554.21</v>
      </c>
      <c r="G83" s="63" t="s">
        <v>175</v>
      </c>
      <c r="H83" s="63" t="s">
        <v>316</v>
      </c>
      <c r="I83" s="62" t="s">
        <v>424</v>
      </c>
    </row>
    <row r="84" spans="1:9" ht="66" customHeight="1" x14ac:dyDescent="0.2">
      <c r="A84" s="63" t="s">
        <v>296</v>
      </c>
      <c r="B84" s="64" t="s">
        <v>194</v>
      </c>
      <c r="C84" s="65"/>
      <c r="D84" s="62" t="s">
        <v>84</v>
      </c>
      <c r="E84" s="66">
        <v>485.97</v>
      </c>
      <c r="F84" s="66">
        <v>509.11</v>
      </c>
      <c r="G84" s="63" t="s">
        <v>175</v>
      </c>
      <c r="H84" s="63" t="s">
        <v>316</v>
      </c>
      <c r="I84" s="62" t="s">
        <v>425</v>
      </c>
    </row>
    <row r="85" spans="1:9" ht="66" customHeight="1" x14ac:dyDescent="0.2">
      <c r="A85" s="63" t="s">
        <v>297</v>
      </c>
      <c r="B85" s="64" t="s">
        <v>195</v>
      </c>
      <c r="C85" s="65"/>
      <c r="D85" s="62" t="s">
        <v>83</v>
      </c>
      <c r="E85" s="66">
        <v>786.87</v>
      </c>
      <c r="F85" s="66">
        <v>824.34</v>
      </c>
      <c r="G85" s="63" t="s">
        <v>175</v>
      </c>
      <c r="H85" s="63" t="s">
        <v>316</v>
      </c>
      <c r="I85" s="62" t="s">
        <v>426</v>
      </c>
    </row>
    <row r="86" spans="1:9" ht="66" customHeight="1" x14ac:dyDescent="0.2">
      <c r="A86" s="63" t="s">
        <v>298</v>
      </c>
      <c r="B86" s="64" t="s">
        <v>196</v>
      </c>
      <c r="C86" s="65"/>
      <c r="D86" s="62" t="s">
        <v>83</v>
      </c>
      <c r="E86" s="66">
        <v>758.52</v>
      </c>
      <c r="F86" s="66">
        <v>794.64</v>
      </c>
      <c r="G86" s="63" t="s">
        <v>175</v>
      </c>
      <c r="H86" s="63" t="s">
        <v>316</v>
      </c>
      <c r="I86" s="62" t="s">
        <v>427</v>
      </c>
    </row>
    <row r="87" spans="1:9" ht="66" customHeight="1" x14ac:dyDescent="0.2">
      <c r="A87" s="63" t="s">
        <v>299</v>
      </c>
      <c r="B87" s="64" t="s">
        <v>197</v>
      </c>
      <c r="C87" s="65"/>
      <c r="D87" s="62" t="s">
        <v>83</v>
      </c>
      <c r="E87" s="66">
        <v>717.47</v>
      </c>
      <c r="F87" s="66">
        <v>751.63</v>
      </c>
      <c r="G87" s="63" t="s">
        <v>175</v>
      </c>
      <c r="H87" s="63" t="s">
        <v>316</v>
      </c>
      <c r="I87" s="62" t="s">
        <v>428</v>
      </c>
    </row>
    <row r="88" spans="1:9" ht="66" customHeight="1" x14ac:dyDescent="0.2">
      <c r="A88" s="63" t="s">
        <v>300</v>
      </c>
      <c r="B88" s="64" t="s">
        <v>198</v>
      </c>
      <c r="C88" s="65"/>
      <c r="D88" s="62" t="s">
        <v>83</v>
      </c>
      <c r="E88" s="66">
        <v>688.72</v>
      </c>
      <c r="F88" s="66">
        <v>721.51</v>
      </c>
      <c r="G88" s="63" t="s">
        <v>175</v>
      </c>
      <c r="H88" s="63" t="s">
        <v>316</v>
      </c>
      <c r="I88" s="62" t="s">
        <v>429</v>
      </c>
    </row>
    <row r="89" spans="1:9" ht="66" customHeight="1" x14ac:dyDescent="0.2">
      <c r="A89" s="63" t="s">
        <v>301</v>
      </c>
      <c r="B89" s="64" t="s">
        <v>195</v>
      </c>
      <c r="C89" s="65"/>
      <c r="D89" s="62" t="s">
        <v>84</v>
      </c>
      <c r="E89" s="66">
        <v>786.87</v>
      </c>
      <c r="F89" s="66">
        <v>824.34</v>
      </c>
      <c r="G89" s="63" t="s">
        <v>175</v>
      </c>
      <c r="H89" s="63" t="s">
        <v>316</v>
      </c>
      <c r="I89" s="62" t="s">
        <v>430</v>
      </c>
    </row>
    <row r="90" spans="1:9" ht="66" customHeight="1" x14ac:dyDescent="0.2">
      <c r="A90" s="63" t="s">
        <v>302</v>
      </c>
      <c r="B90" s="64" t="s">
        <v>196</v>
      </c>
      <c r="C90" s="65"/>
      <c r="D90" s="62" t="s">
        <v>84</v>
      </c>
      <c r="E90" s="66">
        <v>758.52</v>
      </c>
      <c r="F90" s="66">
        <v>794.64</v>
      </c>
      <c r="G90" s="63" t="s">
        <v>175</v>
      </c>
      <c r="H90" s="63" t="s">
        <v>316</v>
      </c>
      <c r="I90" s="62" t="s">
        <v>431</v>
      </c>
    </row>
    <row r="91" spans="1:9" ht="66" customHeight="1" x14ac:dyDescent="0.2">
      <c r="A91" s="63" t="s">
        <v>303</v>
      </c>
      <c r="B91" s="64" t="s">
        <v>197</v>
      </c>
      <c r="C91" s="65"/>
      <c r="D91" s="62" t="s">
        <v>84</v>
      </c>
      <c r="E91" s="66">
        <v>717.47</v>
      </c>
      <c r="F91" s="66">
        <v>751.63</v>
      </c>
      <c r="G91" s="63" t="s">
        <v>175</v>
      </c>
      <c r="H91" s="63" t="s">
        <v>316</v>
      </c>
      <c r="I91" s="62" t="s">
        <v>432</v>
      </c>
    </row>
    <row r="92" spans="1:9" ht="66" customHeight="1" x14ac:dyDescent="0.2">
      <c r="A92" s="63" t="s">
        <v>304</v>
      </c>
      <c r="B92" s="64" t="s">
        <v>198</v>
      </c>
      <c r="C92" s="65"/>
      <c r="D92" s="62" t="s">
        <v>84</v>
      </c>
      <c r="E92" s="66">
        <v>688.72</v>
      </c>
      <c r="F92" s="66">
        <v>721.51</v>
      </c>
      <c r="G92" s="63" t="s">
        <v>175</v>
      </c>
      <c r="H92" s="63" t="s">
        <v>316</v>
      </c>
      <c r="I92" s="62" t="s">
        <v>433</v>
      </c>
    </row>
    <row r="93" spans="1:9" ht="66" customHeight="1" x14ac:dyDescent="0.2">
      <c r="A93" s="63">
        <v>38601301</v>
      </c>
      <c r="B93" s="64" t="s">
        <v>200</v>
      </c>
      <c r="C93" s="88" t="s">
        <v>317</v>
      </c>
      <c r="D93" s="62" t="s">
        <v>80</v>
      </c>
      <c r="E93" s="66">
        <v>44.26</v>
      </c>
      <c r="F93" s="66">
        <v>46.37</v>
      </c>
      <c r="G93" s="63" t="s">
        <v>199</v>
      </c>
      <c r="H93" s="63" t="s">
        <v>316</v>
      </c>
      <c r="I93" s="62" t="s">
        <v>201</v>
      </c>
    </row>
    <row r="94" spans="1:9" ht="66" customHeight="1" x14ac:dyDescent="0.2">
      <c r="A94" s="63">
        <v>38601001</v>
      </c>
      <c r="B94" s="64" t="s">
        <v>202</v>
      </c>
      <c r="C94" s="88" t="s">
        <v>318</v>
      </c>
      <c r="D94" s="62" t="s">
        <v>80</v>
      </c>
      <c r="E94" s="66">
        <v>44.26</v>
      </c>
      <c r="F94" s="66">
        <v>46.37</v>
      </c>
      <c r="G94" s="63" t="s">
        <v>199</v>
      </c>
      <c r="H94" s="63" t="s">
        <v>316</v>
      </c>
      <c r="I94" s="62" t="s">
        <v>203</v>
      </c>
    </row>
    <row r="95" spans="1:9" ht="66" customHeight="1" x14ac:dyDescent="0.2">
      <c r="A95" s="63">
        <v>38601302</v>
      </c>
      <c r="B95" s="64" t="s">
        <v>200</v>
      </c>
      <c r="C95" s="88" t="s">
        <v>319</v>
      </c>
      <c r="D95" s="62" t="s">
        <v>81</v>
      </c>
      <c r="E95" s="66">
        <v>44.26</v>
      </c>
      <c r="F95" s="66">
        <v>46.37</v>
      </c>
      <c r="G95" s="63" t="s">
        <v>199</v>
      </c>
      <c r="H95" s="63" t="s">
        <v>316</v>
      </c>
      <c r="I95" s="62" t="s">
        <v>204</v>
      </c>
    </row>
    <row r="96" spans="1:9" ht="66" customHeight="1" x14ac:dyDescent="0.2">
      <c r="A96" s="63">
        <v>38601002</v>
      </c>
      <c r="B96" s="64" t="s">
        <v>202</v>
      </c>
      <c r="C96" s="88" t="s">
        <v>318</v>
      </c>
      <c r="D96" s="62" t="s">
        <v>81</v>
      </c>
      <c r="E96" s="66">
        <v>44.26</v>
      </c>
      <c r="F96" s="66">
        <v>46.37</v>
      </c>
      <c r="G96" s="63" t="s">
        <v>199</v>
      </c>
      <c r="H96" s="63" t="s">
        <v>316</v>
      </c>
      <c r="I96" s="62" t="s">
        <v>205</v>
      </c>
    </row>
    <row r="97" spans="1:9" ht="66" customHeight="1" x14ac:dyDescent="0.2">
      <c r="A97" s="63">
        <v>446473111</v>
      </c>
      <c r="B97" s="64" t="s">
        <v>206</v>
      </c>
      <c r="C97" s="65"/>
      <c r="D97" s="62"/>
      <c r="E97" s="66">
        <v>2</v>
      </c>
      <c r="F97" s="66">
        <v>2.09</v>
      </c>
      <c r="G97" s="63" t="s">
        <v>199</v>
      </c>
      <c r="H97" s="63" t="s">
        <v>316</v>
      </c>
      <c r="I97" s="62"/>
    </row>
    <row r="98" spans="1:9" ht="66" customHeight="1" x14ac:dyDescent="0.2">
      <c r="A98" s="63">
        <v>441604051</v>
      </c>
      <c r="B98" s="64" t="s">
        <v>207</v>
      </c>
      <c r="C98" s="65"/>
      <c r="D98" s="62" t="s">
        <v>85</v>
      </c>
      <c r="E98" s="66">
        <v>26.36</v>
      </c>
      <c r="F98" s="66">
        <v>27.61</v>
      </c>
      <c r="G98" s="63" t="s">
        <v>199</v>
      </c>
      <c r="H98" s="63" t="s">
        <v>316</v>
      </c>
      <c r="I98" s="62" t="s">
        <v>434</v>
      </c>
    </row>
    <row r="99" spans="1:9" ht="66" customHeight="1" x14ac:dyDescent="0.2">
      <c r="A99" s="63">
        <v>441602051</v>
      </c>
      <c r="B99" s="64" t="s">
        <v>208</v>
      </c>
      <c r="C99" s="65"/>
      <c r="D99" s="62" t="s">
        <v>85</v>
      </c>
      <c r="E99" s="66">
        <v>34.5</v>
      </c>
      <c r="F99" s="66">
        <v>36.15</v>
      </c>
      <c r="G99" s="63" t="s">
        <v>199</v>
      </c>
      <c r="H99" s="63" t="s">
        <v>316</v>
      </c>
      <c r="I99" s="62" t="s">
        <v>435</v>
      </c>
    </row>
    <row r="100" spans="1:9" ht="66" customHeight="1" x14ac:dyDescent="0.2">
      <c r="A100" s="63">
        <v>441603051</v>
      </c>
      <c r="B100" s="64" t="s">
        <v>209</v>
      </c>
      <c r="C100" s="65"/>
      <c r="D100" s="62" t="s">
        <v>85</v>
      </c>
      <c r="E100" s="66">
        <v>33.200000000000003</v>
      </c>
      <c r="F100" s="66">
        <v>34.78</v>
      </c>
      <c r="G100" s="63" t="s">
        <v>199</v>
      </c>
      <c r="H100" s="63" t="s">
        <v>316</v>
      </c>
      <c r="I100" s="62" t="s">
        <v>436</v>
      </c>
    </row>
    <row r="101" spans="1:9" ht="66" customHeight="1" x14ac:dyDescent="0.2">
      <c r="A101" s="63">
        <v>441605051</v>
      </c>
      <c r="B101" s="64" t="s">
        <v>210</v>
      </c>
      <c r="C101" s="65"/>
      <c r="D101" s="62" t="s">
        <v>85</v>
      </c>
      <c r="E101" s="66">
        <v>26.32</v>
      </c>
      <c r="F101" s="66">
        <v>27.5</v>
      </c>
      <c r="G101" s="63" t="s">
        <v>199</v>
      </c>
      <c r="H101" s="63" t="s">
        <v>316</v>
      </c>
      <c r="I101" s="62" t="s">
        <v>437</v>
      </c>
    </row>
    <row r="102" spans="1:9" ht="66" customHeight="1" x14ac:dyDescent="0.2">
      <c r="A102" s="63">
        <v>1386307111</v>
      </c>
      <c r="B102" s="64" t="s">
        <v>211</v>
      </c>
      <c r="C102" s="65"/>
      <c r="D102" s="62" t="s">
        <v>85</v>
      </c>
      <c r="E102" s="66">
        <v>15.62</v>
      </c>
      <c r="F102" s="66">
        <v>16.37</v>
      </c>
      <c r="G102" s="63" t="s">
        <v>199</v>
      </c>
      <c r="H102" s="63" t="s">
        <v>316</v>
      </c>
      <c r="I102" s="62" t="s">
        <v>211</v>
      </c>
    </row>
    <row r="103" spans="1:9" ht="66" customHeight="1" x14ac:dyDescent="0.2">
      <c r="A103" s="63">
        <v>1386307108</v>
      </c>
      <c r="B103" s="64" t="s">
        <v>212</v>
      </c>
      <c r="C103" s="65"/>
      <c r="D103" s="62" t="s">
        <v>81</v>
      </c>
      <c r="E103" s="66">
        <v>15.62</v>
      </c>
      <c r="F103" s="66">
        <v>16.37</v>
      </c>
      <c r="G103" s="63" t="s">
        <v>199</v>
      </c>
      <c r="H103" s="63" t="s">
        <v>316</v>
      </c>
      <c r="I103" s="62" t="s">
        <v>212</v>
      </c>
    </row>
    <row r="104" spans="1:9" ht="66" customHeight="1" x14ac:dyDescent="0.2">
      <c r="A104" s="63">
        <v>1386304111</v>
      </c>
      <c r="B104" s="64" t="s">
        <v>213</v>
      </c>
      <c r="C104" s="65"/>
      <c r="D104" s="62" t="s">
        <v>85</v>
      </c>
      <c r="E104" s="66">
        <v>21.48</v>
      </c>
      <c r="F104" s="66">
        <v>22.51</v>
      </c>
      <c r="G104" s="63" t="s">
        <v>199</v>
      </c>
      <c r="H104" s="63" t="s">
        <v>316</v>
      </c>
      <c r="I104" s="62" t="s">
        <v>213</v>
      </c>
    </row>
    <row r="105" spans="1:9" ht="66" customHeight="1" x14ac:dyDescent="0.2">
      <c r="A105" s="63">
        <v>1386304108</v>
      </c>
      <c r="B105" s="64" t="s">
        <v>214</v>
      </c>
      <c r="C105" s="65"/>
      <c r="D105" s="62" t="s">
        <v>81</v>
      </c>
      <c r="E105" s="66">
        <v>21.48</v>
      </c>
      <c r="F105" s="66">
        <v>22.51</v>
      </c>
      <c r="G105" s="63" t="s">
        <v>199</v>
      </c>
      <c r="H105" s="63" t="s">
        <v>316</v>
      </c>
      <c r="I105" s="62" t="s">
        <v>214</v>
      </c>
    </row>
    <row r="106" spans="1:9" ht="66" customHeight="1" x14ac:dyDescent="0.2">
      <c r="A106" s="63">
        <v>765029055</v>
      </c>
      <c r="B106" s="64" t="s">
        <v>215</v>
      </c>
      <c r="C106" s="65"/>
      <c r="D106" s="62" t="s">
        <v>80</v>
      </c>
      <c r="E106" s="66">
        <v>109.47300000000001</v>
      </c>
      <c r="F106" s="66">
        <v>114.68600000000002</v>
      </c>
      <c r="G106" s="63" t="s">
        <v>216</v>
      </c>
      <c r="H106" s="63" t="s">
        <v>316</v>
      </c>
      <c r="I106" s="62" t="s">
        <v>438</v>
      </c>
    </row>
    <row r="107" spans="1:9" ht="66" customHeight="1" x14ac:dyDescent="0.2">
      <c r="A107" s="63">
        <v>765029075</v>
      </c>
      <c r="B107" s="64" t="s">
        <v>215</v>
      </c>
      <c r="C107" s="65"/>
      <c r="D107" s="62" t="s">
        <v>81</v>
      </c>
      <c r="E107" s="66">
        <v>109.47300000000001</v>
      </c>
      <c r="F107" s="66">
        <v>114.68600000000002</v>
      </c>
      <c r="G107" s="63" t="s">
        <v>216</v>
      </c>
      <c r="H107" s="63" t="s">
        <v>316</v>
      </c>
      <c r="I107" s="62" t="s">
        <v>439</v>
      </c>
    </row>
    <row r="108" spans="1:9" ht="66" customHeight="1" x14ac:dyDescent="0.2">
      <c r="A108" s="63">
        <v>765119055</v>
      </c>
      <c r="B108" s="64" t="s">
        <v>217</v>
      </c>
      <c r="C108" s="65"/>
      <c r="D108" s="62" t="s">
        <v>80</v>
      </c>
      <c r="E108" s="66">
        <v>148.33350000000002</v>
      </c>
      <c r="F108" s="66">
        <v>155.39700000000002</v>
      </c>
      <c r="G108" s="63" t="s">
        <v>216</v>
      </c>
      <c r="H108" s="63" t="s">
        <v>316</v>
      </c>
      <c r="I108" s="62" t="s">
        <v>440</v>
      </c>
    </row>
    <row r="109" spans="1:9" ht="66" customHeight="1" x14ac:dyDescent="0.2">
      <c r="A109" s="63">
        <v>765119075</v>
      </c>
      <c r="B109" s="64" t="s">
        <v>217</v>
      </c>
      <c r="C109" s="65"/>
      <c r="D109" s="62" t="s">
        <v>81</v>
      </c>
      <c r="E109" s="66">
        <v>148.33350000000002</v>
      </c>
      <c r="F109" s="66">
        <v>155.39700000000002</v>
      </c>
      <c r="G109" s="63" t="s">
        <v>216</v>
      </c>
      <c r="H109" s="63" t="s">
        <v>316</v>
      </c>
      <c r="I109" s="62" t="s">
        <v>441</v>
      </c>
    </row>
    <row r="110" spans="1:9" ht="66" customHeight="1" x14ac:dyDescent="0.2">
      <c r="A110" s="63" t="s">
        <v>320</v>
      </c>
      <c r="B110" s="64" t="s">
        <v>218</v>
      </c>
      <c r="C110" s="65"/>
      <c r="D110" s="62" t="s">
        <v>80</v>
      </c>
      <c r="E110" s="66">
        <v>145.005</v>
      </c>
      <c r="F110" s="66">
        <v>151.91</v>
      </c>
      <c r="G110" s="63" t="s">
        <v>216</v>
      </c>
      <c r="H110" s="63" t="s">
        <v>316</v>
      </c>
      <c r="I110" s="62" t="s">
        <v>442</v>
      </c>
    </row>
    <row r="111" spans="1:9" ht="66" customHeight="1" x14ac:dyDescent="0.2">
      <c r="A111" s="63">
        <v>765025075</v>
      </c>
      <c r="B111" s="64" t="s">
        <v>218</v>
      </c>
      <c r="C111" s="65"/>
      <c r="D111" s="62" t="s">
        <v>81</v>
      </c>
      <c r="E111" s="66">
        <v>145.005</v>
      </c>
      <c r="F111" s="66">
        <v>151.91</v>
      </c>
      <c r="G111" s="63" t="s">
        <v>216</v>
      </c>
      <c r="H111" s="63" t="s">
        <v>316</v>
      </c>
      <c r="I111" s="62" t="s">
        <v>443</v>
      </c>
    </row>
    <row r="112" spans="1:9" ht="66" customHeight="1" x14ac:dyDescent="0.2">
      <c r="A112" s="63">
        <v>765527055</v>
      </c>
      <c r="B112" s="64" t="s">
        <v>219</v>
      </c>
      <c r="C112" s="65"/>
      <c r="D112" s="62" t="s">
        <v>80</v>
      </c>
      <c r="E112" s="66">
        <v>201.82050000000001</v>
      </c>
      <c r="F112" s="66">
        <v>211.43100000000004</v>
      </c>
      <c r="G112" s="63" t="s">
        <v>216</v>
      </c>
      <c r="H112" s="63" t="s">
        <v>316</v>
      </c>
      <c r="I112" s="62" t="s">
        <v>444</v>
      </c>
    </row>
    <row r="113" spans="1:9" ht="66" customHeight="1" x14ac:dyDescent="0.2">
      <c r="A113" s="63">
        <v>765527075</v>
      </c>
      <c r="B113" s="64" t="s">
        <v>219</v>
      </c>
      <c r="C113" s="65"/>
      <c r="D113" s="62" t="s">
        <v>81</v>
      </c>
      <c r="E113" s="66">
        <v>201.82050000000001</v>
      </c>
      <c r="F113" s="66">
        <v>211.43100000000004</v>
      </c>
      <c r="G113" s="63" t="s">
        <v>216</v>
      </c>
      <c r="H113" s="63" t="s">
        <v>316</v>
      </c>
      <c r="I113" s="62" t="s">
        <v>445</v>
      </c>
    </row>
    <row r="114" spans="1:9" ht="66" customHeight="1" x14ac:dyDescent="0.2">
      <c r="A114" s="63">
        <v>765111055</v>
      </c>
      <c r="B114" s="64" t="s">
        <v>220</v>
      </c>
      <c r="C114" s="65"/>
      <c r="D114" s="62" t="s">
        <v>80</v>
      </c>
      <c r="E114" s="66">
        <v>212.24699999999999</v>
      </c>
      <c r="F114" s="66">
        <v>222.35400000000001</v>
      </c>
      <c r="G114" s="63" t="s">
        <v>216</v>
      </c>
      <c r="H114" s="63" t="s">
        <v>316</v>
      </c>
      <c r="I114" s="62" t="s">
        <v>446</v>
      </c>
    </row>
    <row r="115" spans="1:9" ht="66" customHeight="1" x14ac:dyDescent="0.2">
      <c r="A115" s="63">
        <v>765111075</v>
      </c>
      <c r="B115" s="64" t="s">
        <v>220</v>
      </c>
      <c r="C115" s="65"/>
      <c r="D115" s="62" t="s">
        <v>81</v>
      </c>
      <c r="E115" s="66">
        <v>212.24699999999999</v>
      </c>
      <c r="F115" s="66">
        <v>222.35400000000001</v>
      </c>
      <c r="G115" s="63" t="s">
        <v>216</v>
      </c>
      <c r="H115" s="63" t="s">
        <v>316</v>
      </c>
      <c r="I115" s="62" t="s">
        <v>447</v>
      </c>
    </row>
    <row r="116" spans="1:9" ht="66" customHeight="1" x14ac:dyDescent="0.2">
      <c r="A116" s="63">
        <v>765023055</v>
      </c>
      <c r="B116" s="64" t="s">
        <v>221</v>
      </c>
      <c r="C116" s="65"/>
      <c r="D116" s="62" t="s">
        <v>80</v>
      </c>
      <c r="E116" s="66">
        <v>191.94000000000003</v>
      </c>
      <c r="F116" s="66">
        <v>201.08000000000004</v>
      </c>
      <c r="G116" s="63" t="s">
        <v>216</v>
      </c>
      <c r="H116" s="63" t="s">
        <v>316</v>
      </c>
      <c r="I116" s="62" t="s">
        <v>448</v>
      </c>
    </row>
    <row r="117" spans="1:9" ht="66" customHeight="1" x14ac:dyDescent="0.2">
      <c r="A117" s="63">
        <v>765023075</v>
      </c>
      <c r="B117" s="64" t="s">
        <v>221</v>
      </c>
      <c r="C117" s="65"/>
      <c r="D117" s="62" t="s">
        <v>81</v>
      </c>
      <c r="E117" s="66">
        <v>191.94000000000003</v>
      </c>
      <c r="F117" s="66">
        <v>201.08000000000004</v>
      </c>
      <c r="G117" s="63" t="s">
        <v>216</v>
      </c>
      <c r="H117" s="63" t="s">
        <v>316</v>
      </c>
      <c r="I117" s="62" t="s">
        <v>449</v>
      </c>
    </row>
    <row r="118" spans="1:9" ht="66" customHeight="1" x14ac:dyDescent="0.2">
      <c r="A118" s="63">
        <v>765523055</v>
      </c>
      <c r="B118" s="64" t="s">
        <v>222</v>
      </c>
      <c r="C118" s="65"/>
      <c r="D118" s="62" t="s">
        <v>80</v>
      </c>
      <c r="E118" s="66">
        <v>252.22050000000002</v>
      </c>
      <c r="F118" s="66">
        <v>273.12</v>
      </c>
      <c r="G118" s="63" t="s">
        <v>216</v>
      </c>
      <c r="H118" s="63" t="s">
        <v>316</v>
      </c>
      <c r="I118" s="62" t="s">
        <v>450</v>
      </c>
    </row>
    <row r="119" spans="1:9" ht="66" customHeight="1" x14ac:dyDescent="0.2">
      <c r="A119" s="63">
        <v>765523075</v>
      </c>
      <c r="B119" s="64" t="s">
        <v>222</v>
      </c>
      <c r="C119" s="65"/>
      <c r="D119" s="62" t="s">
        <v>81</v>
      </c>
      <c r="E119" s="66">
        <v>252.22050000000002</v>
      </c>
      <c r="F119" s="66">
        <v>273.12</v>
      </c>
      <c r="G119" s="63" t="s">
        <v>216</v>
      </c>
      <c r="H119" s="63" t="s">
        <v>316</v>
      </c>
      <c r="I119" s="62" t="s">
        <v>451</v>
      </c>
    </row>
    <row r="120" spans="1:9" ht="66" customHeight="1" x14ac:dyDescent="0.2">
      <c r="A120" s="63">
        <v>765107055</v>
      </c>
      <c r="B120" s="64" t="s">
        <v>223</v>
      </c>
      <c r="C120" s="65"/>
      <c r="D120" s="62" t="s">
        <v>80</v>
      </c>
      <c r="E120" s="66">
        <v>260.70999999999998</v>
      </c>
      <c r="F120" s="66">
        <v>264.23</v>
      </c>
      <c r="G120" s="63" t="s">
        <v>216</v>
      </c>
      <c r="H120" s="63" t="s">
        <v>316</v>
      </c>
      <c r="I120" s="62" t="s">
        <v>452</v>
      </c>
    </row>
    <row r="121" spans="1:9" ht="66" customHeight="1" x14ac:dyDescent="0.2">
      <c r="A121" s="63">
        <v>765107075</v>
      </c>
      <c r="B121" s="64" t="s">
        <v>223</v>
      </c>
      <c r="C121" s="65"/>
      <c r="D121" s="62" t="s">
        <v>81</v>
      </c>
      <c r="E121" s="66">
        <v>260.70999999999998</v>
      </c>
      <c r="F121" s="66">
        <v>264.23</v>
      </c>
      <c r="G121" s="63" t="s">
        <v>216</v>
      </c>
      <c r="H121" s="63" t="s">
        <v>316</v>
      </c>
      <c r="I121" s="62" t="s">
        <v>453</v>
      </c>
    </row>
    <row r="122" spans="1:9" ht="66" customHeight="1" x14ac:dyDescent="0.2">
      <c r="A122" s="63">
        <v>765805055</v>
      </c>
      <c r="B122" s="64" t="s">
        <v>224</v>
      </c>
      <c r="C122" s="65"/>
      <c r="D122" s="62" t="s">
        <v>80</v>
      </c>
      <c r="E122" s="66">
        <v>15.34</v>
      </c>
      <c r="F122" s="89">
        <v>16.07</v>
      </c>
      <c r="G122" s="63" t="s">
        <v>225</v>
      </c>
      <c r="H122" s="63" t="s">
        <v>316</v>
      </c>
      <c r="I122" s="62" t="s">
        <v>454</v>
      </c>
    </row>
    <row r="123" spans="1:9" ht="66" customHeight="1" x14ac:dyDescent="0.2">
      <c r="A123" s="63">
        <v>765805053</v>
      </c>
      <c r="B123" s="64" t="s">
        <v>224</v>
      </c>
      <c r="C123" s="65"/>
      <c r="D123" s="62" t="s">
        <v>81</v>
      </c>
      <c r="E123" s="66">
        <v>15.34</v>
      </c>
      <c r="F123" s="89">
        <v>16.07</v>
      </c>
      <c r="G123" s="63" t="s">
        <v>225</v>
      </c>
      <c r="H123" s="63" t="s">
        <v>316</v>
      </c>
      <c r="I123" s="62" t="s">
        <v>455</v>
      </c>
    </row>
    <row r="124" spans="1:9" ht="66" customHeight="1" x14ac:dyDescent="0.2">
      <c r="A124" s="63" t="s">
        <v>226</v>
      </c>
      <c r="B124" s="64" t="s">
        <v>321</v>
      </c>
      <c r="C124" s="86" t="s">
        <v>314</v>
      </c>
      <c r="D124" s="62" t="s">
        <v>85</v>
      </c>
      <c r="E124" s="66">
        <v>369.495</v>
      </c>
      <c r="F124" s="66">
        <v>387.09000000000003</v>
      </c>
      <c r="G124" s="63" t="s">
        <v>227</v>
      </c>
      <c r="H124" s="63" t="s">
        <v>316</v>
      </c>
      <c r="I124" s="62" t="s">
        <v>456</v>
      </c>
    </row>
    <row r="125" spans="1:9" ht="66" customHeight="1" x14ac:dyDescent="0.2">
      <c r="A125" s="63" t="s">
        <v>228</v>
      </c>
      <c r="B125" s="64" t="s">
        <v>322</v>
      </c>
      <c r="C125" s="86" t="s">
        <v>314</v>
      </c>
      <c r="D125" s="62" t="s">
        <v>81</v>
      </c>
      <c r="E125" s="66">
        <v>369.495</v>
      </c>
      <c r="F125" s="66">
        <v>387.09000000000003</v>
      </c>
      <c r="G125" s="63" t="s">
        <v>227</v>
      </c>
      <c r="H125" s="63" t="s">
        <v>316</v>
      </c>
      <c r="I125" s="62" t="s">
        <v>457</v>
      </c>
    </row>
    <row r="126" spans="1:9" ht="66" customHeight="1" x14ac:dyDescent="0.2">
      <c r="A126" s="63">
        <v>765861111</v>
      </c>
      <c r="B126" s="64" t="s">
        <v>229</v>
      </c>
      <c r="C126" s="65"/>
      <c r="D126" s="62" t="s">
        <v>85</v>
      </c>
      <c r="E126" s="66">
        <v>13.849500000000001</v>
      </c>
      <c r="F126" s="66">
        <v>14.509</v>
      </c>
      <c r="G126" s="63" t="s">
        <v>225</v>
      </c>
      <c r="H126" s="63" t="s">
        <v>316</v>
      </c>
      <c r="I126" s="62" t="s">
        <v>458</v>
      </c>
    </row>
    <row r="127" spans="1:9" ht="66" customHeight="1" x14ac:dyDescent="0.2">
      <c r="A127" s="63" t="s">
        <v>230</v>
      </c>
      <c r="B127" s="64" t="s">
        <v>323</v>
      </c>
      <c r="C127" s="65"/>
      <c r="D127" s="62" t="s">
        <v>85</v>
      </c>
      <c r="E127" s="66">
        <v>329.59499999999997</v>
      </c>
      <c r="F127" s="66">
        <v>329.6</v>
      </c>
      <c r="G127" s="63" t="s">
        <v>231</v>
      </c>
      <c r="H127" s="63" t="s">
        <v>316</v>
      </c>
      <c r="I127" s="62" t="s">
        <v>459</v>
      </c>
    </row>
    <row r="128" spans="1:9" ht="66" customHeight="1" x14ac:dyDescent="0.2">
      <c r="A128" s="63" t="s">
        <v>232</v>
      </c>
      <c r="B128" s="64" t="s">
        <v>324</v>
      </c>
      <c r="C128" s="65"/>
      <c r="D128" s="62" t="s">
        <v>81</v>
      </c>
      <c r="E128" s="66">
        <v>329.59499999999997</v>
      </c>
      <c r="F128" s="66">
        <v>329.6</v>
      </c>
      <c r="G128" s="63" t="s">
        <v>231</v>
      </c>
      <c r="H128" s="63" t="s">
        <v>316</v>
      </c>
      <c r="I128" s="62" t="s">
        <v>460</v>
      </c>
    </row>
    <row r="129" spans="1:9" ht="66" customHeight="1" x14ac:dyDescent="0.2">
      <c r="A129" s="63">
        <v>184603031</v>
      </c>
      <c r="B129" s="64" t="s">
        <v>311</v>
      </c>
      <c r="C129" s="65"/>
      <c r="D129" s="62"/>
      <c r="E129" s="66">
        <v>237.61500000000001</v>
      </c>
      <c r="F129" s="66">
        <v>237.61500000000001</v>
      </c>
      <c r="G129" s="63" t="s">
        <v>233</v>
      </c>
      <c r="H129" s="63" t="s">
        <v>316</v>
      </c>
      <c r="I129" s="62" t="s">
        <v>461</v>
      </c>
    </row>
    <row r="130" spans="1:9" ht="66" customHeight="1" x14ac:dyDescent="0.2">
      <c r="A130" s="63" t="s">
        <v>305</v>
      </c>
      <c r="B130" s="64" t="s">
        <v>312</v>
      </c>
      <c r="C130" s="65"/>
      <c r="D130" s="62"/>
      <c r="E130" s="66">
        <v>298.15800000000002</v>
      </c>
      <c r="F130" s="66">
        <v>298.15800000000002</v>
      </c>
      <c r="G130" s="63" t="s">
        <v>233</v>
      </c>
      <c r="H130" s="63" t="s">
        <v>316</v>
      </c>
      <c r="I130" s="62" t="s">
        <v>462</v>
      </c>
    </row>
    <row r="131" spans="1:9" ht="51" x14ac:dyDescent="0.2">
      <c r="A131" s="82" t="s">
        <v>306</v>
      </c>
      <c r="B131" s="83" t="s">
        <v>234</v>
      </c>
      <c r="C131" s="83"/>
      <c r="D131" s="84"/>
      <c r="E131" s="85">
        <v>51.03</v>
      </c>
      <c r="F131" s="85">
        <v>51.03</v>
      </c>
      <c r="G131" s="82" t="s">
        <v>235</v>
      </c>
      <c r="H131" s="82" t="s">
        <v>316</v>
      </c>
      <c r="I131" s="58" t="s">
        <v>463</v>
      </c>
    </row>
    <row r="132" spans="1:9" ht="51" x14ac:dyDescent="0.2">
      <c r="A132" s="82" t="s">
        <v>307</v>
      </c>
      <c r="B132" s="83" t="s">
        <v>236</v>
      </c>
      <c r="C132" s="83"/>
      <c r="D132" s="84"/>
      <c r="E132" s="85">
        <v>51.03</v>
      </c>
      <c r="F132" s="85">
        <v>51.03</v>
      </c>
      <c r="G132" s="82" t="s">
        <v>235</v>
      </c>
      <c r="H132" s="82" t="s">
        <v>316</v>
      </c>
      <c r="I132" s="58" t="s">
        <v>464</v>
      </c>
    </row>
    <row r="133" spans="1:9" ht="66" customHeight="1" x14ac:dyDescent="0.2">
      <c r="A133" s="63" t="s">
        <v>280</v>
      </c>
      <c r="B133" s="64" t="s">
        <v>325</v>
      </c>
      <c r="C133" s="65"/>
      <c r="D133" s="62"/>
      <c r="E133" s="66">
        <v>47.88</v>
      </c>
      <c r="F133" s="66">
        <v>47.88</v>
      </c>
      <c r="G133" s="63" t="s">
        <v>235</v>
      </c>
      <c r="H133" s="63" t="s">
        <v>316</v>
      </c>
      <c r="I133" s="62" t="s">
        <v>465</v>
      </c>
    </row>
    <row r="134" spans="1:9" ht="66" customHeight="1" x14ac:dyDescent="0.2">
      <c r="A134" s="63" t="s">
        <v>308</v>
      </c>
      <c r="B134" s="64" t="s">
        <v>326</v>
      </c>
      <c r="C134" s="65"/>
      <c r="D134" s="62"/>
      <c r="E134" s="66">
        <v>47.88</v>
      </c>
      <c r="F134" s="66">
        <v>47.88</v>
      </c>
      <c r="G134" s="63" t="s">
        <v>235</v>
      </c>
      <c r="H134" s="63" t="s">
        <v>316</v>
      </c>
      <c r="I134" s="62" t="s">
        <v>466</v>
      </c>
    </row>
    <row r="135" spans="1:9" ht="63.75" x14ac:dyDescent="0.2">
      <c r="A135" s="82" t="s">
        <v>309</v>
      </c>
      <c r="B135" s="83" t="s">
        <v>327</v>
      </c>
      <c r="C135" s="83"/>
      <c r="D135" s="84"/>
      <c r="E135" s="85">
        <v>114.60750000000002</v>
      </c>
      <c r="F135" s="85">
        <v>114.60750000000002</v>
      </c>
      <c r="G135" s="82" t="s">
        <v>235</v>
      </c>
      <c r="H135" s="82" t="s">
        <v>316</v>
      </c>
      <c r="I135" s="58" t="s">
        <v>467</v>
      </c>
    </row>
    <row r="136" spans="1:9" ht="63.75" x14ac:dyDescent="0.2">
      <c r="A136" s="82" t="s">
        <v>310</v>
      </c>
      <c r="B136" s="83" t="s">
        <v>328</v>
      </c>
      <c r="C136" s="83"/>
      <c r="D136" s="84"/>
      <c r="E136" s="85">
        <v>114.60750000000002</v>
      </c>
      <c r="F136" s="85">
        <v>114.60750000000002</v>
      </c>
      <c r="G136" s="82" t="s">
        <v>235</v>
      </c>
      <c r="H136" s="82" t="s">
        <v>316</v>
      </c>
      <c r="I136" s="58" t="s">
        <v>468</v>
      </c>
    </row>
    <row r="137" spans="1:9" ht="66" customHeight="1" x14ac:dyDescent="0.2">
      <c r="A137" s="63" t="s">
        <v>237</v>
      </c>
      <c r="B137" s="64" t="s">
        <v>238</v>
      </c>
      <c r="C137" s="65"/>
      <c r="D137" s="62"/>
      <c r="E137" s="66">
        <v>36.036000000000001</v>
      </c>
      <c r="F137" s="66">
        <v>36.036000000000001</v>
      </c>
      <c r="G137" s="63" t="s">
        <v>235</v>
      </c>
      <c r="H137" s="63" t="s">
        <v>316</v>
      </c>
      <c r="I137" s="62" t="s">
        <v>469</v>
      </c>
    </row>
    <row r="138" spans="1:9" ht="66" customHeight="1" x14ac:dyDescent="0.2">
      <c r="A138" s="63" t="s">
        <v>239</v>
      </c>
      <c r="B138" s="64" t="s">
        <v>240</v>
      </c>
      <c r="C138" s="65"/>
      <c r="D138" s="62"/>
      <c r="E138" s="66">
        <v>36.036000000000001</v>
      </c>
      <c r="F138" s="66">
        <v>36.036000000000001</v>
      </c>
      <c r="G138" s="63" t="s">
        <v>235</v>
      </c>
      <c r="H138" s="63" t="s">
        <v>316</v>
      </c>
      <c r="I138" s="62" t="s">
        <v>470</v>
      </c>
    </row>
    <row r="139" spans="1:9" ht="66" customHeight="1" x14ac:dyDescent="0.2">
      <c r="A139" s="63" t="s">
        <v>241</v>
      </c>
      <c r="B139" s="64" t="s">
        <v>242</v>
      </c>
      <c r="C139" s="65"/>
      <c r="D139" s="62"/>
      <c r="E139" s="66">
        <v>284.34000000000003</v>
      </c>
      <c r="F139" s="66">
        <v>284.34000000000003</v>
      </c>
      <c r="G139" s="63" t="s">
        <v>243</v>
      </c>
      <c r="H139" s="63" t="s">
        <v>316</v>
      </c>
      <c r="I139" s="62" t="s">
        <v>471</v>
      </c>
    </row>
    <row r="140" spans="1:9" ht="66" customHeight="1" x14ac:dyDescent="0.2">
      <c r="A140" s="63" t="s">
        <v>244</v>
      </c>
      <c r="B140" s="64" t="s">
        <v>245</v>
      </c>
      <c r="C140" s="65"/>
      <c r="D140" s="62"/>
      <c r="E140" s="66">
        <v>110.92200000000001</v>
      </c>
      <c r="F140" s="66">
        <v>110.92200000000001</v>
      </c>
      <c r="G140" s="63" t="s">
        <v>235</v>
      </c>
      <c r="H140" s="63" t="s">
        <v>316</v>
      </c>
      <c r="I140" s="62" t="s">
        <v>472</v>
      </c>
    </row>
    <row r="141" spans="1:9" ht="66" customHeight="1" x14ac:dyDescent="0.2">
      <c r="A141" s="63" t="s">
        <v>246</v>
      </c>
      <c r="B141" s="64" t="s">
        <v>329</v>
      </c>
      <c r="C141" s="65"/>
      <c r="D141" s="62"/>
      <c r="E141" s="66">
        <v>181.54500000000002</v>
      </c>
      <c r="F141" s="66">
        <v>181.54500000000002</v>
      </c>
      <c r="G141" s="63" t="s">
        <v>235</v>
      </c>
      <c r="H141" s="63" t="s">
        <v>316</v>
      </c>
      <c r="I141" s="62" t="s">
        <v>473</v>
      </c>
    </row>
    <row r="142" spans="1:9" ht="66" customHeight="1" x14ac:dyDescent="0.2">
      <c r="A142" s="63" t="s">
        <v>247</v>
      </c>
      <c r="B142" s="64" t="s">
        <v>248</v>
      </c>
      <c r="C142" s="65"/>
      <c r="D142" s="62"/>
      <c r="E142" s="66">
        <v>158.655</v>
      </c>
      <c r="F142" s="66">
        <v>158.655</v>
      </c>
      <c r="G142" s="63" t="s">
        <v>235</v>
      </c>
      <c r="H142" s="63" t="s">
        <v>316</v>
      </c>
      <c r="I142" s="62" t="s">
        <v>474</v>
      </c>
    </row>
    <row r="143" spans="1:9" ht="66" customHeight="1" x14ac:dyDescent="0.2">
      <c r="A143" s="63" t="s">
        <v>86</v>
      </c>
      <c r="B143" s="64" t="s">
        <v>330</v>
      </c>
      <c r="C143" s="90" t="s">
        <v>502</v>
      </c>
      <c r="D143" s="62"/>
      <c r="E143" s="66">
        <v>122.85000000000001</v>
      </c>
      <c r="F143" s="66">
        <v>122.85000000000001</v>
      </c>
      <c r="G143" s="63" t="s">
        <v>249</v>
      </c>
      <c r="H143" s="63" t="s">
        <v>316</v>
      </c>
      <c r="I143" s="62" t="s">
        <v>475</v>
      </c>
    </row>
    <row r="144" spans="1:9" ht="66" customHeight="1" x14ac:dyDescent="0.2">
      <c r="A144" s="63" t="s">
        <v>92</v>
      </c>
      <c r="B144" s="64" t="s">
        <v>331</v>
      </c>
      <c r="C144" s="90" t="s">
        <v>502</v>
      </c>
      <c r="D144" s="62"/>
      <c r="E144" s="66">
        <v>228.37</v>
      </c>
      <c r="F144" s="66">
        <v>228.37</v>
      </c>
      <c r="G144" s="63" t="s">
        <v>249</v>
      </c>
      <c r="H144" s="63" t="s">
        <v>316</v>
      </c>
      <c r="I144" s="62" t="s">
        <v>476</v>
      </c>
    </row>
    <row r="145" spans="1:9" ht="66" customHeight="1" x14ac:dyDescent="0.2">
      <c r="A145" s="63" t="s">
        <v>87</v>
      </c>
      <c r="B145" s="64" t="s">
        <v>332</v>
      </c>
      <c r="C145" s="90" t="s">
        <v>503</v>
      </c>
      <c r="D145" s="62"/>
      <c r="E145" s="66">
        <v>138.6</v>
      </c>
      <c r="F145" s="66">
        <v>138.6</v>
      </c>
      <c r="G145" s="63" t="s">
        <v>249</v>
      </c>
      <c r="H145" s="63" t="s">
        <v>316</v>
      </c>
      <c r="I145" s="62" t="s">
        <v>477</v>
      </c>
    </row>
    <row r="146" spans="1:9" ht="66" customHeight="1" x14ac:dyDescent="0.2">
      <c r="A146" s="63" t="s">
        <v>93</v>
      </c>
      <c r="B146" s="64" t="s">
        <v>333</v>
      </c>
      <c r="C146" s="90" t="s">
        <v>503</v>
      </c>
      <c r="D146" s="62"/>
      <c r="E146" s="66">
        <v>249.9</v>
      </c>
      <c r="F146" s="66">
        <v>249.9</v>
      </c>
      <c r="G146" s="63" t="s">
        <v>249</v>
      </c>
      <c r="H146" s="63" t="s">
        <v>316</v>
      </c>
      <c r="I146" s="62" t="s">
        <v>478</v>
      </c>
    </row>
    <row r="147" spans="1:9" ht="66" customHeight="1" x14ac:dyDescent="0.2">
      <c r="A147" s="63" t="s">
        <v>88</v>
      </c>
      <c r="B147" s="64" t="s">
        <v>334</v>
      </c>
      <c r="C147" s="90" t="s">
        <v>502</v>
      </c>
      <c r="D147" s="62"/>
      <c r="E147" s="66">
        <v>138.6</v>
      </c>
      <c r="F147" s="66">
        <v>138.6</v>
      </c>
      <c r="G147" s="63" t="s">
        <v>249</v>
      </c>
      <c r="H147" s="63" t="s">
        <v>316</v>
      </c>
      <c r="I147" s="62" t="s">
        <v>479</v>
      </c>
    </row>
    <row r="148" spans="1:9" ht="66" customHeight="1" x14ac:dyDescent="0.2">
      <c r="A148" s="63" t="s">
        <v>94</v>
      </c>
      <c r="B148" s="64" t="s">
        <v>335</v>
      </c>
      <c r="C148" s="90" t="s">
        <v>502</v>
      </c>
      <c r="D148" s="62"/>
      <c r="E148" s="66">
        <v>254.1</v>
      </c>
      <c r="F148" s="66">
        <v>254.1</v>
      </c>
      <c r="G148" s="63" t="s">
        <v>249</v>
      </c>
      <c r="H148" s="63" t="s">
        <v>316</v>
      </c>
      <c r="I148" s="62" t="s">
        <v>480</v>
      </c>
    </row>
    <row r="149" spans="1:9" ht="66" customHeight="1" x14ac:dyDescent="0.2">
      <c r="A149" s="63" t="s">
        <v>89</v>
      </c>
      <c r="B149" s="64" t="s">
        <v>336</v>
      </c>
      <c r="C149" s="90" t="s">
        <v>503</v>
      </c>
      <c r="D149" s="62"/>
      <c r="E149" s="66">
        <v>153.30000000000001</v>
      </c>
      <c r="F149" s="66">
        <v>153.30000000000001</v>
      </c>
      <c r="G149" s="63" t="s">
        <v>249</v>
      </c>
      <c r="H149" s="63" t="s">
        <v>316</v>
      </c>
      <c r="I149" s="62" t="s">
        <v>481</v>
      </c>
    </row>
    <row r="150" spans="1:9" ht="66" customHeight="1" x14ac:dyDescent="0.2">
      <c r="A150" s="63" t="s">
        <v>95</v>
      </c>
      <c r="B150" s="64" t="s">
        <v>337</v>
      </c>
      <c r="C150" s="90" t="s">
        <v>503</v>
      </c>
      <c r="D150" s="62"/>
      <c r="E150" s="66">
        <v>282.45</v>
      </c>
      <c r="F150" s="66">
        <v>282.45</v>
      </c>
      <c r="G150" s="63" t="s">
        <v>249</v>
      </c>
      <c r="H150" s="63" t="s">
        <v>316</v>
      </c>
      <c r="I150" s="62" t="s">
        <v>482</v>
      </c>
    </row>
    <row r="151" spans="1:9" ht="66" customHeight="1" x14ac:dyDescent="0.2">
      <c r="A151" s="63" t="s">
        <v>90</v>
      </c>
      <c r="B151" s="64" t="s">
        <v>338</v>
      </c>
      <c r="C151" s="90" t="s">
        <v>502</v>
      </c>
      <c r="D151" s="62"/>
      <c r="E151" s="66">
        <v>222.60000000000002</v>
      </c>
      <c r="F151" s="66">
        <v>222.60000000000002</v>
      </c>
      <c r="G151" s="63" t="s">
        <v>249</v>
      </c>
      <c r="H151" s="63" t="s">
        <v>316</v>
      </c>
      <c r="I151" s="62" t="s">
        <v>483</v>
      </c>
    </row>
    <row r="152" spans="1:9" ht="66" customHeight="1" x14ac:dyDescent="0.2">
      <c r="A152" s="63" t="s">
        <v>96</v>
      </c>
      <c r="B152" s="64" t="s">
        <v>339</v>
      </c>
      <c r="C152" s="90" t="s">
        <v>502</v>
      </c>
      <c r="D152" s="62"/>
      <c r="E152" s="66">
        <v>361.62</v>
      </c>
      <c r="F152" s="66">
        <v>361.62</v>
      </c>
      <c r="G152" s="63" t="s">
        <v>249</v>
      </c>
      <c r="H152" s="63" t="s">
        <v>316</v>
      </c>
      <c r="I152" s="62" t="s">
        <v>484</v>
      </c>
    </row>
    <row r="153" spans="1:9" ht="66" customHeight="1" x14ac:dyDescent="0.2">
      <c r="A153" s="63" t="s">
        <v>91</v>
      </c>
      <c r="B153" s="64" t="s">
        <v>340</v>
      </c>
      <c r="C153" s="90" t="s">
        <v>503</v>
      </c>
      <c r="D153" s="62"/>
      <c r="E153" s="66">
        <v>222.60000000000002</v>
      </c>
      <c r="F153" s="66">
        <v>222.60000000000002</v>
      </c>
      <c r="G153" s="63" t="s">
        <v>249</v>
      </c>
      <c r="H153" s="63" t="s">
        <v>316</v>
      </c>
      <c r="I153" s="62" t="s">
        <v>485</v>
      </c>
    </row>
    <row r="154" spans="1:9" ht="66" customHeight="1" x14ac:dyDescent="0.2">
      <c r="A154" s="63" t="s">
        <v>97</v>
      </c>
      <c r="B154" s="64" t="s">
        <v>341</v>
      </c>
      <c r="C154" s="90" t="s">
        <v>503</v>
      </c>
      <c r="D154" s="62"/>
      <c r="E154" s="66">
        <v>361.62</v>
      </c>
      <c r="F154" s="66">
        <v>361.62</v>
      </c>
      <c r="G154" s="63" t="s">
        <v>249</v>
      </c>
      <c r="H154" s="63" t="s">
        <v>316</v>
      </c>
      <c r="I154" s="62" t="s">
        <v>486</v>
      </c>
    </row>
    <row r="155" spans="1:9" ht="66" customHeight="1" x14ac:dyDescent="0.2">
      <c r="A155" s="63" t="s">
        <v>102</v>
      </c>
      <c r="B155" s="64" t="s">
        <v>250</v>
      </c>
      <c r="C155" s="90" t="s">
        <v>503</v>
      </c>
      <c r="D155" s="62"/>
      <c r="E155" s="66">
        <v>16.537500000000001</v>
      </c>
      <c r="F155" s="66">
        <v>16.537500000000001</v>
      </c>
      <c r="G155" s="63" t="s">
        <v>251</v>
      </c>
      <c r="H155" s="63" t="s">
        <v>316</v>
      </c>
      <c r="I155" s="62" t="s">
        <v>252</v>
      </c>
    </row>
    <row r="156" spans="1:9" ht="66" customHeight="1" x14ac:dyDescent="0.2">
      <c r="A156" s="63" t="s">
        <v>103</v>
      </c>
      <c r="B156" s="64" t="s">
        <v>253</v>
      </c>
      <c r="C156" s="90" t="s">
        <v>503</v>
      </c>
      <c r="D156" s="62"/>
      <c r="E156" s="66">
        <v>33.08</v>
      </c>
      <c r="F156" s="66">
        <v>33.08</v>
      </c>
      <c r="G156" s="63" t="s">
        <v>251</v>
      </c>
      <c r="H156" s="63" t="s">
        <v>316</v>
      </c>
      <c r="I156" s="62" t="s">
        <v>254</v>
      </c>
    </row>
    <row r="157" spans="1:9" ht="66" customHeight="1" x14ac:dyDescent="0.2">
      <c r="A157" s="63" t="s">
        <v>104</v>
      </c>
      <c r="B157" s="64" t="s">
        <v>255</v>
      </c>
      <c r="C157" s="90" t="s">
        <v>503</v>
      </c>
      <c r="D157" s="62"/>
      <c r="E157" s="66">
        <v>46.29</v>
      </c>
      <c r="F157" s="66">
        <v>46.29</v>
      </c>
      <c r="G157" s="63" t="s">
        <v>251</v>
      </c>
      <c r="H157" s="63" t="s">
        <v>316</v>
      </c>
      <c r="I157" s="62" t="s">
        <v>256</v>
      </c>
    </row>
    <row r="158" spans="1:9" ht="66" customHeight="1" x14ac:dyDescent="0.2">
      <c r="A158" s="63" t="s">
        <v>99</v>
      </c>
      <c r="B158" s="64" t="s">
        <v>257</v>
      </c>
      <c r="C158" s="90" t="s">
        <v>502</v>
      </c>
      <c r="D158" s="62"/>
      <c r="E158" s="66">
        <v>15.43</v>
      </c>
      <c r="F158" s="66">
        <v>15.43</v>
      </c>
      <c r="G158" s="63" t="s">
        <v>251</v>
      </c>
      <c r="H158" s="63" t="s">
        <v>316</v>
      </c>
      <c r="I158" s="62" t="s">
        <v>258</v>
      </c>
    </row>
    <row r="159" spans="1:9" ht="66" customHeight="1" x14ac:dyDescent="0.2">
      <c r="A159" s="63" t="s">
        <v>100</v>
      </c>
      <c r="B159" s="64" t="s">
        <v>259</v>
      </c>
      <c r="C159" s="90" t="s">
        <v>502</v>
      </c>
      <c r="D159" s="62"/>
      <c r="E159" s="66">
        <v>30.86</v>
      </c>
      <c r="F159" s="66">
        <v>30.86</v>
      </c>
      <c r="G159" s="63" t="s">
        <v>251</v>
      </c>
      <c r="H159" s="63" t="s">
        <v>316</v>
      </c>
      <c r="I159" s="62" t="s">
        <v>260</v>
      </c>
    </row>
    <row r="160" spans="1:9" ht="66" customHeight="1" x14ac:dyDescent="0.2">
      <c r="A160" s="63" t="s">
        <v>101</v>
      </c>
      <c r="B160" s="64" t="s">
        <v>261</v>
      </c>
      <c r="C160" s="90" t="s">
        <v>502</v>
      </c>
      <c r="D160" s="62"/>
      <c r="E160" s="66">
        <v>46.29</v>
      </c>
      <c r="F160" s="66">
        <v>46.29</v>
      </c>
      <c r="G160" s="63" t="s">
        <v>251</v>
      </c>
      <c r="H160" s="63" t="s">
        <v>316</v>
      </c>
      <c r="I160" s="62" t="s">
        <v>262</v>
      </c>
    </row>
    <row r="161" spans="1:9" ht="66" customHeight="1" x14ac:dyDescent="0.2">
      <c r="A161" s="63" t="s">
        <v>98</v>
      </c>
      <c r="B161" s="64" t="s">
        <v>266</v>
      </c>
      <c r="C161" s="65"/>
      <c r="D161" s="62"/>
      <c r="E161" s="66">
        <v>15.75</v>
      </c>
      <c r="F161" s="66">
        <v>15.75</v>
      </c>
      <c r="G161" s="63" t="s">
        <v>251</v>
      </c>
      <c r="H161" s="63" t="s">
        <v>316</v>
      </c>
      <c r="I161" s="62" t="s">
        <v>487</v>
      </c>
    </row>
    <row r="162" spans="1:9" ht="66" customHeight="1" x14ac:dyDescent="0.2">
      <c r="A162" s="63" t="s">
        <v>105</v>
      </c>
      <c r="B162" s="64" t="s">
        <v>263</v>
      </c>
      <c r="C162" s="65"/>
      <c r="D162" s="62"/>
      <c r="E162" s="66">
        <v>4.2315000000000005</v>
      </c>
      <c r="F162" s="66">
        <v>4.2315000000000005</v>
      </c>
      <c r="G162" s="63" t="s">
        <v>251</v>
      </c>
      <c r="H162" s="63" t="s">
        <v>316</v>
      </c>
      <c r="I162" s="62" t="s">
        <v>264</v>
      </c>
    </row>
    <row r="163" spans="1:9" ht="66" customHeight="1" x14ac:dyDescent="0.2">
      <c r="A163" s="63" t="s">
        <v>106</v>
      </c>
      <c r="B163" s="64" t="s">
        <v>342</v>
      </c>
      <c r="C163" s="65"/>
      <c r="D163" s="62"/>
      <c r="E163" s="66">
        <v>18.879000000000001</v>
      </c>
      <c r="F163" s="66">
        <v>18.879000000000001</v>
      </c>
      <c r="G163" s="63" t="s">
        <v>251</v>
      </c>
      <c r="H163" s="63" t="s">
        <v>316</v>
      </c>
      <c r="I163" s="62" t="s">
        <v>265</v>
      </c>
    </row>
    <row r="164" spans="1:9" ht="66" customHeight="1" x14ac:dyDescent="0.2">
      <c r="A164" s="63" t="s">
        <v>109</v>
      </c>
      <c r="B164" s="64" t="s">
        <v>267</v>
      </c>
      <c r="C164" s="65"/>
      <c r="D164" s="62"/>
      <c r="E164" s="66">
        <v>144.67949999999999</v>
      </c>
      <c r="F164" s="66">
        <v>144.67949999999999</v>
      </c>
      <c r="G164" s="63" t="s">
        <v>268</v>
      </c>
      <c r="H164" s="63" t="s">
        <v>316</v>
      </c>
      <c r="I164" s="62" t="s">
        <v>488</v>
      </c>
    </row>
    <row r="165" spans="1:9" ht="66" customHeight="1" x14ac:dyDescent="0.2">
      <c r="A165" s="63" t="s">
        <v>107</v>
      </c>
      <c r="B165" s="64" t="s">
        <v>269</v>
      </c>
      <c r="C165" s="65"/>
      <c r="D165" s="62"/>
      <c r="E165" s="66">
        <v>96.631500000000003</v>
      </c>
      <c r="F165" s="66">
        <v>96.631500000000003</v>
      </c>
      <c r="G165" s="63" t="s">
        <v>268</v>
      </c>
      <c r="H165" s="63" t="s">
        <v>316</v>
      </c>
      <c r="I165" s="62" t="s">
        <v>489</v>
      </c>
    </row>
    <row r="166" spans="1:9" ht="66" customHeight="1" x14ac:dyDescent="0.2">
      <c r="A166" s="63" t="s">
        <v>108</v>
      </c>
      <c r="B166" s="64" t="s">
        <v>270</v>
      </c>
      <c r="C166" s="65"/>
      <c r="D166" s="62"/>
      <c r="E166" s="66">
        <v>119.5425</v>
      </c>
      <c r="F166" s="66">
        <v>119.5425</v>
      </c>
      <c r="G166" s="63" t="s">
        <v>268</v>
      </c>
      <c r="H166" s="63" t="s">
        <v>316</v>
      </c>
      <c r="I166" s="62" t="s">
        <v>490</v>
      </c>
    </row>
    <row r="167" spans="1:9" ht="66" customHeight="1" x14ac:dyDescent="0.2">
      <c r="A167" s="63" t="s">
        <v>115</v>
      </c>
      <c r="B167" s="64" t="s">
        <v>271</v>
      </c>
      <c r="C167" s="65"/>
      <c r="D167" s="62"/>
      <c r="E167" s="66">
        <v>291.7</v>
      </c>
      <c r="F167" s="66">
        <v>305.58999999999997</v>
      </c>
      <c r="G167" s="63" t="s">
        <v>268</v>
      </c>
      <c r="H167" s="63" t="s">
        <v>316</v>
      </c>
      <c r="I167" s="62" t="s">
        <v>491</v>
      </c>
    </row>
    <row r="168" spans="1:9" ht="66" customHeight="1" x14ac:dyDescent="0.2">
      <c r="A168" s="63" t="s">
        <v>117</v>
      </c>
      <c r="B168" s="64" t="s">
        <v>272</v>
      </c>
      <c r="C168" s="65"/>
      <c r="D168" s="62"/>
      <c r="E168" s="66">
        <v>455.94</v>
      </c>
      <c r="F168" s="66">
        <v>477.65</v>
      </c>
      <c r="G168" s="63" t="s">
        <v>268</v>
      </c>
      <c r="H168" s="63" t="s">
        <v>316</v>
      </c>
      <c r="I168" s="62" t="s">
        <v>492</v>
      </c>
    </row>
    <row r="169" spans="1:9" ht="66" customHeight="1" x14ac:dyDescent="0.2">
      <c r="A169" s="63" t="s">
        <v>116</v>
      </c>
      <c r="B169" s="64" t="s">
        <v>273</v>
      </c>
      <c r="C169" s="65"/>
      <c r="D169" s="62"/>
      <c r="E169" s="66">
        <v>362.25</v>
      </c>
      <c r="F169" s="66">
        <v>379.5</v>
      </c>
      <c r="G169" s="63" t="s">
        <v>268</v>
      </c>
      <c r="H169" s="63" t="s">
        <v>316</v>
      </c>
      <c r="I169" s="62" t="s">
        <v>493</v>
      </c>
    </row>
    <row r="170" spans="1:9" ht="66" customHeight="1" x14ac:dyDescent="0.2">
      <c r="A170" s="63" t="s">
        <v>113</v>
      </c>
      <c r="B170" s="64" t="s">
        <v>274</v>
      </c>
      <c r="C170" s="65"/>
      <c r="D170" s="62"/>
      <c r="E170" s="66">
        <v>232.78</v>
      </c>
      <c r="F170" s="66">
        <v>243.86</v>
      </c>
      <c r="G170" s="63" t="s">
        <v>268</v>
      </c>
      <c r="H170" s="63" t="s">
        <v>316</v>
      </c>
      <c r="I170" s="62"/>
    </row>
    <row r="171" spans="1:9" ht="66" customHeight="1" x14ac:dyDescent="0.2">
      <c r="A171" s="63" t="s">
        <v>114</v>
      </c>
      <c r="B171" s="64" t="s">
        <v>275</v>
      </c>
      <c r="C171" s="65"/>
      <c r="D171" s="62"/>
      <c r="E171" s="66">
        <v>286.48</v>
      </c>
      <c r="F171" s="66">
        <v>300.12</v>
      </c>
      <c r="G171" s="63" t="s">
        <v>268</v>
      </c>
      <c r="H171" s="63" t="s">
        <v>316</v>
      </c>
      <c r="I171" s="62" t="s">
        <v>494</v>
      </c>
    </row>
    <row r="172" spans="1:9" ht="66" customHeight="1" x14ac:dyDescent="0.2">
      <c r="A172" s="63" t="s">
        <v>118</v>
      </c>
      <c r="B172" s="64" t="s">
        <v>276</v>
      </c>
      <c r="C172" s="65"/>
      <c r="D172" s="62"/>
      <c r="E172" s="66">
        <v>484.24</v>
      </c>
      <c r="F172" s="66">
        <v>507.3</v>
      </c>
      <c r="G172" s="63" t="s">
        <v>268</v>
      </c>
      <c r="H172" s="63" t="s">
        <v>316</v>
      </c>
      <c r="I172" s="62" t="s">
        <v>495</v>
      </c>
    </row>
    <row r="173" spans="1:9" ht="66" customHeight="1" x14ac:dyDescent="0.2">
      <c r="A173" s="63" t="s">
        <v>110</v>
      </c>
      <c r="B173" s="64" t="s">
        <v>343</v>
      </c>
      <c r="C173" s="65"/>
      <c r="D173" s="62"/>
      <c r="E173" s="66">
        <v>105.77</v>
      </c>
      <c r="F173" s="66">
        <v>105.77</v>
      </c>
      <c r="G173" s="63" t="s">
        <v>268</v>
      </c>
      <c r="H173" s="63" t="s">
        <v>316</v>
      </c>
      <c r="I173" s="62" t="s">
        <v>496</v>
      </c>
    </row>
    <row r="174" spans="1:9" ht="66" customHeight="1" x14ac:dyDescent="0.2">
      <c r="A174" s="63" t="s">
        <v>111</v>
      </c>
      <c r="B174" s="64" t="s">
        <v>344</v>
      </c>
      <c r="C174" s="65"/>
      <c r="D174" s="62"/>
      <c r="E174" s="66">
        <v>130.72</v>
      </c>
      <c r="F174" s="66">
        <v>130.72</v>
      </c>
      <c r="G174" s="63" t="s">
        <v>268</v>
      </c>
      <c r="H174" s="63" t="s">
        <v>316</v>
      </c>
      <c r="I174" s="62" t="s">
        <v>497</v>
      </c>
    </row>
    <row r="175" spans="1:9" ht="66" customHeight="1" x14ac:dyDescent="0.2">
      <c r="A175" s="63" t="s">
        <v>112</v>
      </c>
      <c r="B175" s="64" t="s">
        <v>345</v>
      </c>
      <c r="C175" s="65"/>
      <c r="D175" s="62"/>
      <c r="E175" s="66">
        <v>157.86000000000001</v>
      </c>
      <c r="F175" s="66">
        <v>157.86000000000001</v>
      </c>
      <c r="G175" s="63" t="s">
        <v>268</v>
      </c>
      <c r="H175" s="63" t="s">
        <v>316</v>
      </c>
      <c r="I175" s="62" t="s">
        <v>498</v>
      </c>
    </row>
    <row r="176" spans="1:9" ht="66" customHeight="1" x14ac:dyDescent="0.2">
      <c r="A176" s="63">
        <v>9407090</v>
      </c>
      <c r="B176" s="64" t="s">
        <v>277</v>
      </c>
      <c r="C176" s="65"/>
      <c r="D176" s="62"/>
      <c r="E176" s="66">
        <v>90.3</v>
      </c>
      <c r="F176" s="66">
        <v>90.3</v>
      </c>
      <c r="G176" s="63" t="s">
        <v>278</v>
      </c>
      <c r="H176" s="63" t="s">
        <v>316</v>
      </c>
      <c r="I176" s="62" t="s">
        <v>499</v>
      </c>
    </row>
    <row r="177" spans="1:9" ht="66" customHeight="1" x14ac:dyDescent="0.2">
      <c r="A177" s="63">
        <v>9421190</v>
      </c>
      <c r="B177" s="64" t="s">
        <v>279</v>
      </c>
      <c r="C177" s="65"/>
      <c r="D177" s="62"/>
      <c r="E177" s="66">
        <v>215.25</v>
      </c>
      <c r="F177" s="66">
        <v>225.50000000000003</v>
      </c>
      <c r="G177" s="63" t="s">
        <v>278</v>
      </c>
      <c r="H177" s="63" t="s">
        <v>316</v>
      </c>
      <c r="I177" s="62" t="s">
        <v>500</v>
      </c>
    </row>
    <row r="178" spans="1:9" ht="66" customHeight="1" x14ac:dyDescent="0.2">
      <c r="A178" s="63" t="s">
        <v>119</v>
      </c>
      <c r="B178" s="64" t="s">
        <v>346</v>
      </c>
      <c r="C178" s="65"/>
      <c r="D178" s="62"/>
      <c r="E178" s="66">
        <v>264.35000000000002</v>
      </c>
      <c r="F178" s="66">
        <v>264.35000000000002</v>
      </c>
      <c r="G178" s="63" t="s">
        <v>278</v>
      </c>
      <c r="H178" s="63" t="s">
        <v>316</v>
      </c>
      <c r="I178" s="87" t="s">
        <v>501</v>
      </c>
    </row>
  </sheetData>
  <phoneticPr fontId="7" type="noConversion"/>
  <conditionalFormatting sqref="A1:A1048576">
    <cfRule type="duplicateValues" dxfId="0" priority="23"/>
  </conditionalFormatting>
  <pageMargins left="0.7" right="0.7" top="0.75" bottom="0.75" header="0.3" footer="0.3"/>
  <legacy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087b2f7-f4b4-416a-99df-5687f2dbcdcc" xsi:nil="true"/>
    <lcf76f155ced4ddcb4097134ff3c332f xmlns="6f2eb048-da37-47c9-aa39-1d830c61db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98C1205D399744880BCD3C284E85A9C" ma:contentTypeVersion="14" ma:contentTypeDescription="Crear nuevo documento." ma:contentTypeScope="" ma:versionID="63037fa8f1550389c11ebfb194b8a604">
  <xsd:schema xmlns:xsd="http://www.w3.org/2001/XMLSchema" xmlns:xs="http://www.w3.org/2001/XMLSchema" xmlns:p="http://schemas.microsoft.com/office/2006/metadata/properties" xmlns:ns2="6f2eb048-da37-47c9-aa39-1d830c61db25" xmlns:ns3="0b662314-8b40-40fa-9c45-6a08d07f8416" xmlns:ns4="6087b2f7-f4b4-416a-99df-5687f2dbcdcc" targetNamespace="http://schemas.microsoft.com/office/2006/metadata/properties" ma:root="true" ma:fieldsID="5a90eebf8b6b19dba766dbb4ac058ba7" ns2:_="" ns3:_="" ns4:_="">
    <xsd:import namespace="6f2eb048-da37-47c9-aa39-1d830c61db25"/>
    <xsd:import namespace="0b662314-8b40-40fa-9c45-6a08d07f8416"/>
    <xsd:import namespace="6087b2f7-f4b4-416a-99df-5687f2dbcd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eb048-da37-47c9-aa39-1d830c61d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775a0b2-5ea9-4a67-8c2e-b358150ad1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662314-8b40-40fa-9c45-6a08d07f841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87b2f7-f4b4-416a-99df-5687f2dbcdc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5691cc6-608b-4de6-9313-22823a388bfd}" ma:internalName="TaxCatchAll" ma:showField="CatchAllData" ma:web="6087b2f7-f4b4-416a-99df-5687f2dbcd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6EC3A0-A5BE-4272-BDAE-AE91EE6E4AF8}">
  <ds:schemaRefs>
    <ds:schemaRef ds:uri="http://schemas.microsoft.com/office/2006/metadata/properties"/>
    <ds:schemaRef ds:uri="http://schemas.microsoft.com/office/infopath/2007/PartnerControls"/>
    <ds:schemaRef ds:uri="6087b2f7-f4b4-416a-99df-5687f2dbcdcc"/>
    <ds:schemaRef ds:uri="6f2eb048-da37-47c9-aa39-1d830c61db25"/>
  </ds:schemaRefs>
</ds:datastoreItem>
</file>

<file path=customXml/itemProps2.xml><?xml version="1.0" encoding="utf-8"?>
<ds:datastoreItem xmlns:ds="http://schemas.openxmlformats.org/officeDocument/2006/customXml" ds:itemID="{AC4AA3BC-03B5-487D-AEBB-918C71716954}">
  <ds:schemaRefs>
    <ds:schemaRef ds:uri="http://schemas.microsoft.com/sharepoint/v3/contenttype/forms"/>
  </ds:schemaRefs>
</ds:datastoreItem>
</file>

<file path=customXml/itemProps3.xml><?xml version="1.0" encoding="utf-8"?>
<ds:datastoreItem xmlns:ds="http://schemas.openxmlformats.org/officeDocument/2006/customXml" ds:itemID="{53B4FD24-E54B-4AED-8C18-8656C9FA2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eb048-da37-47c9-aa39-1d830c61db25"/>
    <ds:schemaRef ds:uri="0b662314-8b40-40fa-9c45-6a08d07f8416"/>
    <ds:schemaRef ds:uri="6087b2f7-f4b4-416a-99df-5687f2dbcd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vt:lpstr>
      <vt:lpstr>detalle</vt:lpstr>
      <vt:lpstr>precios</vt:lpstr>
    </vt:vector>
  </TitlesOfParts>
  <Manager/>
  <Company>Fcc Construcción,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Jcarmona</dc:creator>
  <cp:keywords/>
  <dc:description/>
  <cp:lastModifiedBy>Sanchez Perez, Francisco Javier</cp:lastModifiedBy>
  <cp:revision/>
  <dcterms:created xsi:type="dcterms:W3CDTF">2009-10-29T12:16:25Z</dcterms:created>
  <dcterms:modified xsi:type="dcterms:W3CDTF">2026-07-09T08:44:21Z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0x010100D98C1205D399744880BCD3C284E85A9C</vt:lpwstr>
  </property>
  <property fmtid="{D5CDD505-2E9C-101B-9397-08002B2CF9AE}" pid="3" name="MediaServiceImageTags">
    <vt:lpwstr/>
  </property>
</Properties>
</file>